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rhsn032v\물류PM5T\조규철\7P220624AMLSR 삼성전자로지텍\현장개설\"/>
    </mc:Choice>
  </mc:AlternateContent>
  <bookViews>
    <workbookView xWindow="0" yWindow="0" windowWidth="28800" windowHeight="12345" tabRatio="847"/>
  </bookViews>
  <sheets>
    <sheet name="1. 표지(최초, 정기)" sheetId="3" r:id="rId1"/>
    <sheet name="2.위험성평가실시계획(갑지)" sheetId="4" r:id="rId2"/>
    <sheet name="3. 위험성평가 조직도(최초, 정기)" sheetId="5" r:id="rId3"/>
    <sheet name="4.전체공사일정표" sheetId="2" r:id="rId4"/>
    <sheet name="5.위험성평가표" sheetId="6" r:id="rId5"/>
    <sheet name="6.위험성추정·결정표" sheetId="7" r:id="rId6"/>
    <sheet name="7.개선실행 계획서" sheetId="8" r:id="rId7"/>
  </sheets>
  <externalReferences>
    <externalReference r:id="rId8"/>
    <externalReference r:id="rId9"/>
  </externalReferences>
  <definedNames>
    <definedName name="ACTUAL_RATE" localSheetId="3">[1]Progress!$B$21</definedName>
    <definedName name="ACTUAL_RATE">[2]Progress!$B$21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LANNED_RATE" localSheetId="3">[1]Progress!$B$18</definedName>
    <definedName name="PLANNED_RATE">[2]Progress!$B$18</definedName>
    <definedName name="_xlnm.Print_Area" localSheetId="3">'4.전체공사일정표'!$D$1:$CQ$68</definedName>
    <definedName name="_xlnm.Print_Area" localSheetId="6">'7.개선실행 계획서'!$A$1:$J$21</definedName>
    <definedName name="RNG_ACTUAL_END_DATE_COL_NAME" localSheetId="3">'4.전체공사일정표'!$X$3</definedName>
    <definedName name="RNG_ACTUAL_END_DATE_COL_NAME">#REF!</definedName>
    <definedName name="RNG_ACTUAL_RATE_COL_NAME" localSheetId="3">'4.전체공사일정표'!$AE$3</definedName>
    <definedName name="RNG_ACTUAL_RATE_COL_NAME">#REF!</definedName>
    <definedName name="RNG_ACTUAL_START_DATE_COL_NAME" localSheetId="3">'4.전체공사일정표'!$W$3</definedName>
    <definedName name="RNG_ACTUAL_START_DATE_COL_NAME">#REF!</definedName>
    <definedName name="RNG_ACTUAL_TOTAL_DURATION_COL_NAME" localSheetId="3">'4.전체공사일정표'!$Z$3</definedName>
    <definedName name="RNG_ACTUAL_TOTAL_DURATION_COL_NAME">#REF!</definedName>
    <definedName name="RNG_ACTUAL_TOTAL_WORKLOAD_COL_NAME" localSheetId="3">'4.전체공사일정표'!$Y$3</definedName>
    <definedName name="RNG_ACTUAL_TOTAL_WORKLOAD_COL_NAME">#REF!</definedName>
    <definedName name="RNG_CALENDAR_COL_NAME" localSheetId="3">'4.전체공사일정표'!$R$3</definedName>
    <definedName name="RNG_CALENDAR_COL_NAME">#REF!</definedName>
    <definedName name="RNG_DELIVERABLES_COL_NAME" localSheetId="3">'4.전체공사일정표'!$AC$3</definedName>
    <definedName name="RNG_DELIVERABLES_COL_NAME">#REF!</definedName>
    <definedName name="RNG_END_DATE_COL_NAME" localSheetId="3">'4.전체공사일정표'!$Q$3</definedName>
    <definedName name="RNG_END_DATE_COL_NAME">#REF!</definedName>
    <definedName name="RNG_ETC_COL_NAME" localSheetId="3">'4.전체공사일정표'!$O$3</definedName>
    <definedName name="RNG_ETC_COL_NAME">#REF!</definedName>
    <definedName name="RNG_GANTT_AREA_FIRST_COL_NAME" localSheetId="3">'4.전체공사일정표'!$AF$4</definedName>
    <definedName name="RNG_GANTT_AREA_FIRST_COL_NAME">#REF!</definedName>
    <definedName name="RNG_PLAN_DURATION_COL_NAME" localSheetId="3">'4.전체공사일정표'!$V$3</definedName>
    <definedName name="RNG_PLAN_DURATION_COL_NAME">#REF!</definedName>
    <definedName name="RNG_PLAN_RATE_COL_NAME" localSheetId="3">'4.전체공사일정표'!$AD$3</definedName>
    <definedName name="RNG_PLAN_RATE_COL_NAME">#REF!</definedName>
    <definedName name="RNG_PLAN_WORKLOAD_COL_NAME" localSheetId="3">'4.전체공사일정표'!$T$3</definedName>
    <definedName name="RNG_PLAN_WORKLOAD_COL_NAME">#REF!</definedName>
    <definedName name="RNG_RESOURCE_COL_NAME" localSheetId="3">'4.전체공사일정표'!$AB$3</definedName>
    <definedName name="RNG_RESOURCE_COL_NAME">#REF!</definedName>
    <definedName name="RNG_RESOURCE_WEIGHT_COL_NAME" localSheetId="3">'4.전체공사일정표'!$AA$3</definedName>
    <definedName name="RNG_RESOURCE_WEIGHT_COL_NAME">#REF!</definedName>
    <definedName name="RNG_START_DATE_COL_NAME" localSheetId="3">'4.전체공사일정표'!$P$3</definedName>
    <definedName name="RNG_START_DATE_COL_NAME">#REF!</definedName>
    <definedName name="RNG_TASK_FIRST_COL_NAME" localSheetId="3">'4.전체공사일정표'!$E$3</definedName>
    <definedName name="RNG_TASK_FIRST_COL_NAME">#REF!</definedName>
    <definedName name="RNG_TOTAL_DURATION_COL_NAME" localSheetId="3">'4.전체공사일정표'!$U$3</definedName>
    <definedName name="RNG_TOTAL_DURATION_COL_NAME">#REF!</definedName>
    <definedName name="RNG_TOTAL_WORKLOAD_COL_NAME" localSheetId="3">'4.전체공사일정표'!$S$3</definedName>
    <definedName name="RNG_TOTAL_WORKLOAD_COL_NAME">#REF!</definedName>
    <definedName name="RNG_WBS_AREA_LAST_COL_NAME" localSheetId="3">'4.전체공사일정표'!$AE$3</definedName>
    <definedName name="RNG_WBS_AREA_LAST_COL_NAME">#REF!</definedName>
    <definedName name="RNG_WBS_COL_NAME" localSheetId="3">'4.전체공사일정표'!$D$3</definedName>
    <definedName name="RNG_WBS_COL_NAME">#REF!</definedName>
    <definedName name="RNG_WBS_LEVEL_COL_NAME" localSheetId="3">'4.전체공사일정표'!$C$3</definedName>
    <definedName name="RNG_WBS_LEVEL_COL_NAM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6" l="1"/>
  <c r="G31" i="6"/>
  <c r="G30" i="6"/>
  <c r="G29" i="6"/>
  <c r="G28" i="6"/>
  <c r="G27" i="6"/>
  <c r="G26" i="6"/>
  <c r="G19" i="6"/>
  <c r="G25" i="6"/>
  <c r="G24" i="6"/>
  <c r="G18" i="6"/>
  <c r="G17" i="6"/>
  <c r="G16" i="6"/>
  <c r="K15" i="6"/>
  <c r="G15" i="6"/>
  <c r="G14" i="6"/>
  <c r="G13" i="6"/>
  <c r="G12" i="6"/>
  <c r="G11" i="6"/>
  <c r="G10" i="6"/>
  <c r="G9" i="6"/>
  <c r="G8" i="6"/>
  <c r="G7" i="6"/>
  <c r="G6" i="6"/>
  <c r="G5" i="6"/>
  <c r="CF68" i="2"/>
  <c r="BX68" i="2"/>
  <c r="CD67" i="2"/>
  <c r="CF66" i="2"/>
  <c r="BX66" i="2"/>
  <c r="CF65" i="2"/>
  <c r="CB65" i="2"/>
  <c r="CB64" i="2"/>
  <c r="BX64" i="2"/>
  <c r="CF63" i="2"/>
  <c r="BX63" i="2"/>
  <c r="CF62" i="2"/>
  <c r="BX62" i="2"/>
  <c r="BX61" i="2"/>
  <c r="BC61" i="2"/>
  <c r="BX60" i="2"/>
  <c r="BS60" i="2"/>
  <c r="BS59" i="2"/>
  <c r="BC59" i="2"/>
  <c r="BB58" i="2"/>
  <c r="AS57" i="2"/>
  <c r="BX56" i="2"/>
  <c r="BC56" i="2"/>
  <c r="BX55" i="2"/>
  <c r="BC55" i="2"/>
  <c r="BO54" i="2"/>
  <c r="BC54" i="2"/>
  <c r="BX53" i="2"/>
  <c r="BS53" i="2"/>
  <c r="BX52" i="2"/>
  <c r="BH52" i="2"/>
  <c r="BH51" i="2"/>
  <c r="BC51" i="2"/>
  <c r="AW50" i="2"/>
  <c r="BX49" i="2"/>
  <c r="BD49" i="2"/>
  <c r="BX48" i="2"/>
  <c r="BD48" i="2"/>
  <c r="BX46" i="2"/>
  <c r="BC46" i="2"/>
  <c r="BW45" i="2"/>
  <c r="BJ45" i="2"/>
  <c r="BJ44" i="2"/>
  <c r="BC44" i="2"/>
  <c r="BF43" i="2"/>
  <c r="BC43" i="2"/>
  <c r="AS42" i="2"/>
  <c r="BX41" i="2"/>
  <c r="BC41" i="2"/>
  <c r="BX40" i="2"/>
  <c r="BC40" i="2"/>
  <c r="BX39" i="2"/>
  <c r="BF39" i="2"/>
  <c r="BF38" i="2"/>
  <c r="BC38" i="2"/>
  <c r="AS37" i="2"/>
  <c r="BX36" i="2"/>
  <c r="BC36" i="2"/>
  <c r="BX35" i="2"/>
  <c r="BC35" i="2"/>
  <c r="BX34" i="2"/>
  <c r="BL34" i="2"/>
  <c r="BL33" i="2"/>
  <c r="BF33" i="2"/>
  <c r="BJ32" i="2"/>
  <c r="BC32" i="2"/>
  <c r="AO31" i="2"/>
  <c r="BX30" i="2"/>
  <c r="BB30" i="2"/>
  <c r="BO29" i="2"/>
  <c r="BC29" i="2"/>
  <c r="BL28" i="2"/>
  <c r="BL27" i="2"/>
  <c r="BF27" i="2"/>
  <c r="BF26" i="2"/>
  <c r="BC26" i="2"/>
  <c r="AR25" i="2"/>
  <c r="BO24" i="2"/>
  <c r="BC24" i="2"/>
  <c r="BX23" i="2"/>
  <c r="BD23" i="2"/>
  <c r="CF21" i="2"/>
  <c r="CE20" i="2"/>
  <c r="CD19" i="2"/>
  <c r="CB18" i="2"/>
  <c r="CF17" i="2"/>
  <c r="CB17" i="2"/>
  <c r="CB16" i="2"/>
  <c r="BW15" i="2"/>
  <c r="BS14" i="2"/>
  <c r="BO13" i="2"/>
  <c r="BJ12" i="2"/>
  <c r="CB11" i="2"/>
  <c r="BJ11" i="2"/>
  <c r="AG10" i="2"/>
  <c r="AG9" i="2"/>
  <c r="AH8" i="2"/>
  <c r="CF7" i="2"/>
  <c r="BC7" i="2"/>
  <c r="CF6" i="2"/>
  <c r="BD6" i="2"/>
  <c r="CF5" i="2"/>
  <c r="BA5" i="2"/>
</calcChain>
</file>

<file path=xl/sharedStrings.xml><?xml version="1.0" encoding="utf-8"?>
<sst xmlns="http://schemas.openxmlformats.org/spreadsheetml/2006/main" count="550" uniqueCount="382">
  <si>
    <t>삼성전자로지텍 이천 신창고 자동화 설비 도입</t>
  </si>
  <si>
    <t>2022-12-02~2023-11-30 [계획:37.54% 실적:37.54%]</t>
  </si>
  <si>
    <r>
      <t xml:space="preserve">XLGantt 5.0.0 ©XLWorks </t>
    </r>
    <r>
      <rPr>
        <b/>
        <sz val="9"/>
        <color rgb="FFFF8800"/>
        <rFont val="Calibri"/>
        <family val="2"/>
      </rPr>
      <t xml:space="preserve"> </t>
    </r>
    <r>
      <rPr>
        <b/>
        <sz val="9"/>
        <color rgb="FFFF8800"/>
        <rFont val="돋움"/>
        <family val="3"/>
        <charset val="129"/>
      </rPr>
      <t>주별보기</t>
    </r>
    <r>
      <rPr>
        <b/>
        <sz val="9"/>
        <color rgb="FFFF8800"/>
        <rFont val="Calibri"/>
        <family val="2"/>
      </rPr>
      <t xml:space="preserve">, Zoom 100%, </t>
    </r>
    <r>
      <rPr>
        <b/>
        <sz val="9"/>
        <color rgb="FFFF8800"/>
        <rFont val="돋움"/>
        <family val="3"/>
        <charset val="129"/>
      </rPr>
      <t>계산</t>
    </r>
    <r>
      <rPr>
        <b/>
        <sz val="9"/>
        <color rgb="FFFF8800"/>
        <rFont val="Calibri"/>
        <family val="2"/>
      </rPr>
      <t xml:space="preserve"> </t>
    </r>
    <r>
      <rPr>
        <b/>
        <sz val="9"/>
        <color rgb="FFFF8800"/>
        <rFont val="돋움"/>
        <family val="3"/>
        <charset val="129"/>
      </rPr>
      <t>옵션</t>
    </r>
    <r>
      <rPr>
        <b/>
        <sz val="9"/>
        <color rgb="FFFF8800"/>
        <rFont val="Calibri"/>
        <family val="2"/>
      </rPr>
      <t xml:space="preserve"> : </t>
    </r>
    <r>
      <rPr>
        <b/>
        <sz val="9"/>
        <color rgb="FFFF8800"/>
        <rFont val="돋움"/>
        <family val="3"/>
        <charset val="129"/>
      </rPr>
      <t>자동</t>
    </r>
  </si>
  <si>
    <t>별(*)표시는 필수입력</t>
  </si>
  <si>
    <t>W1</t>
  </si>
  <si>
    <t>W5</t>
  </si>
  <si>
    <t>W9</t>
  </si>
  <si>
    <t>W13</t>
  </si>
  <si>
    <t>W17</t>
  </si>
  <si>
    <t>W21</t>
  </si>
  <si>
    <t>W25</t>
  </si>
  <si>
    <t>W29</t>
  </si>
  <si>
    <t>W33</t>
  </si>
  <si>
    <t>W37</t>
  </si>
  <si>
    <t>W41</t>
  </si>
  <si>
    <t>W45</t>
  </si>
  <si>
    <t>W49</t>
  </si>
  <si>
    <t>W53</t>
  </si>
  <si>
    <t>reserved</t>
    <phoneticPr fontId="17" type="noConversion"/>
  </si>
  <si>
    <t>task_group</t>
    <phoneticPr fontId="17" type="noConversion"/>
  </si>
  <si>
    <t>wbs_level</t>
    <phoneticPr fontId="17" type="noConversion"/>
  </si>
  <si>
    <t>WBS</t>
    <phoneticPr fontId="17" type="noConversion"/>
  </si>
  <si>
    <t>작업*</t>
    <phoneticPr fontId="17" type="noConversion"/>
  </si>
  <si>
    <t>비고</t>
    <phoneticPr fontId="17" type="noConversion"/>
  </si>
  <si>
    <t>시작일*</t>
    <phoneticPr fontId="17" type="noConversion"/>
  </si>
  <si>
    <t>완료일*</t>
    <phoneticPr fontId="17" type="noConversion"/>
  </si>
  <si>
    <t>Calendar</t>
    <phoneticPr fontId="17" type="noConversion"/>
  </si>
  <si>
    <t>총_x000D_
작업량</t>
    <phoneticPr fontId="17" type="noConversion"/>
  </si>
  <si>
    <t>계획_x000D_
작업량</t>
    <phoneticPr fontId="17" type="noConversion"/>
  </si>
  <si>
    <t>총_x000D_
기간</t>
    <phoneticPr fontId="17" type="noConversion"/>
  </si>
  <si>
    <t>계획_x000D_
기간</t>
    <phoneticPr fontId="17" type="noConversion"/>
  </si>
  <si>
    <t>실제_x000D_
시작일</t>
    <phoneticPr fontId="17" type="noConversion"/>
  </si>
  <si>
    <t>실제_x000D_
완료일</t>
    <phoneticPr fontId="17" type="noConversion"/>
  </si>
  <si>
    <t>실제_x000D_
총작업량</t>
    <phoneticPr fontId="17" type="noConversion"/>
  </si>
  <si>
    <t>실제_x000D_
총기간</t>
    <phoneticPr fontId="17" type="noConversion"/>
  </si>
  <si>
    <t>가중치</t>
    <phoneticPr fontId="17" type="noConversion"/>
  </si>
  <si>
    <t>담당</t>
    <phoneticPr fontId="17" type="noConversion"/>
  </si>
  <si>
    <t>산출물</t>
    <phoneticPr fontId="17" type="noConversion"/>
  </si>
  <si>
    <t>계획</t>
    <phoneticPr fontId="17" type="noConversion"/>
  </si>
  <si>
    <t>실적*</t>
    <phoneticPr fontId="17" type="noConversion"/>
  </si>
  <si>
    <t>11/27
W49</t>
  </si>
  <si>
    <t>12/25
W53</t>
  </si>
  <si>
    <t>2023
W4</t>
  </si>
  <si>
    <t>02/19
W8</t>
  </si>
  <si>
    <t>03/19
W12</t>
  </si>
  <si>
    <t>04/16
W16</t>
  </si>
  <si>
    <t>05/14
W20</t>
  </si>
  <si>
    <t>06/11
W24</t>
  </si>
  <si>
    <t>07/09
W28</t>
  </si>
  <si>
    <t>08/06
W32</t>
  </si>
  <si>
    <t>09/03
W36</t>
  </si>
  <si>
    <t>10/01
W40</t>
  </si>
  <si>
    <t>10/29
W44</t>
  </si>
  <si>
    <t>11/26
W48</t>
  </si>
  <si>
    <t>G</t>
  </si>
  <si>
    <t>1</t>
  </si>
  <si>
    <t>프로젝트 관리</t>
  </si>
  <si>
    <t>임성택 수석</t>
  </si>
  <si>
    <t>1.1</t>
  </si>
  <si>
    <t>프로젝트 착수 및 계획수립</t>
  </si>
  <si>
    <t>1.1.1</t>
  </si>
  <si>
    <t>프로젝트 착수</t>
  </si>
  <si>
    <t>1.1.2</t>
  </si>
  <si>
    <t>프로젝트 범위정의</t>
  </si>
  <si>
    <t>1.1.2.1</t>
  </si>
  <si>
    <t>프로젝트 계획 수립</t>
  </si>
  <si>
    <t>1;6</t>
  </si>
  <si>
    <t>1.1.2.2</t>
  </si>
  <si>
    <t>착수보고(Kick off)</t>
  </si>
  <si>
    <t>1.2</t>
  </si>
  <si>
    <t>프로젝트 수행 및 통제</t>
  </si>
  <si>
    <t>1.2.1</t>
  </si>
  <si>
    <t>월간보고1</t>
  </si>
  <si>
    <t>1.2.2</t>
  </si>
  <si>
    <t>월간보고2</t>
  </si>
  <si>
    <t>1.2.3</t>
  </si>
  <si>
    <t>월간보고3</t>
  </si>
  <si>
    <t>1.2.4</t>
  </si>
  <si>
    <t>월간보고4</t>
  </si>
  <si>
    <t>1.2.5</t>
  </si>
  <si>
    <t>월간보고5</t>
  </si>
  <si>
    <t>1.3</t>
  </si>
  <si>
    <t>프로젝트 종료</t>
  </si>
  <si>
    <t>1.3.1</t>
  </si>
  <si>
    <t>종료계획수립</t>
  </si>
  <si>
    <t>1.3.2</t>
  </si>
  <si>
    <t>시스템 인수인계</t>
  </si>
  <si>
    <t>1.3.3</t>
  </si>
  <si>
    <t>종료보고</t>
  </si>
  <si>
    <t>1.3.4</t>
  </si>
  <si>
    <t>검수 및 종료</t>
  </si>
  <si>
    <t>2</t>
  </si>
  <si>
    <t>자동창고 공사(기구)</t>
  </si>
  <si>
    <t>2.1</t>
  </si>
  <si>
    <t xml:space="preserve">셔틀 Rack 제작 및 설치 공사 </t>
  </si>
  <si>
    <t>2.1.1</t>
  </si>
  <si>
    <t>상세설계 및 도면 승인도 제출</t>
  </si>
  <si>
    <t>이형신 선임</t>
  </si>
  <si>
    <t>2.1.2</t>
  </si>
  <si>
    <t>Rack  자재 발주 및 제작</t>
  </si>
  <si>
    <t>조규철 선임</t>
  </si>
  <si>
    <t>2.1.3</t>
  </si>
  <si>
    <t>Rack 설치</t>
  </si>
  <si>
    <t>미륭산업</t>
  </si>
  <si>
    <t>2.1.4</t>
  </si>
  <si>
    <t>조정 및 검측</t>
  </si>
  <si>
    <t>2.1.5</t>
  </si>
  <si>
    <t>서류대응</t>
  </si>
  <si>
    <t>2.2</t>
  </si>
  <si>
    <t>MSC(Multi Stacker Crane)</t>
  </si>
  <si>
    <t>2.2.1</t>
  </si>
  <si>
    <t>상세설계 및 승인도 작성</t>
  </si>
  <si>
    <t>2.2.2</t>
  </si>
  <si>
    <t>MSC 자재 발주 및 제작</t>
  </si>
  <si>
    <t>2.2.3</t>
  </si>
  <si>
    <t>사내 테스트</t>
  </si>
  <si>
    <t>2.2.4</t>
  </si>
  <si>
    <t>현장 설치 및 시운전</t>
  </si>
  <si>
    <t>2.2.5</t>
  </si>
  <si>
    <t>2.3</t>
  </si>
  <si>
    <t>Deck 및 Conveyor</t>
  </si>
  <si>
    <t>2.3.1</t>
  </si>
  <si>
    <t>2.3.2</t>
  </si>
  <si>
    <t>설비 제작</t>
  </si>
  <si>
    <t>TCL</t>
  </si>
  <si>
    <t>2.3.3</t>
  </si>
  <si>
    <t>2.3.4</t>
  </si>
  <si>
    <t>2.4</t>
  </si>
  <si>
    <t>GTP &amp; GTR</t>
  </si>
  <si>
    <t>2.4.1</t>
  </si>
  <si>
    <t>2.4.2</t>
  </si>
  <si>
    <t>2.4.3</t>
  </si>
  <si>
    <t>박찬경 수석</t>
  </si>
  <si>
    <t>2.4.4</t>
  </si>
  <si>
    <t>설치 및 조정</t>
  </si>
  <si>
    <t>김지한 수석</t>
  </si>
  <si>
    <t>2.4.5</t>
  </si>
  <si>
    <t>3</t>
  </si>
  <si>
    <t>자동창고 공사(전기제어)</t>
  </si>
  <si>
    <t>조진영 수석</t>
  </si>
  <si>
    <t>3.1</t>
  </si>
  <si>
    <t>제어 공사</t>
  </si>
  <si>
    <t>3.1.1</t>
  </si>
  <si>
    <t>3.1.2</t>
  </si>
  <si>
    <t>제어반(Panel) 제작</t>
  </si>
  <si>
    <t>CMD</t>
  </si>
  <si>
    <t>3.1.3</t>
  </si>
  <si>
    <t>전장 공사(배선,DUCT 등)</t>
  </si>
  <si>
    <t>3.1.4</t>
  </si>
  <si>
    <t>I/O Check, 단동 Test</t>
  </si>
  <si>
    <t>3.1.5</t>
  </si>
  <si>
    <t>양종환 선임</t>
  </si>
  <si>
    <t>4</t>
  </si>
  <si>
    <t>자동창고 공사(정보시스템)</t>
  </si>
  <si>
    <t>이종훈 수석</t>
  </si>
  <si>
    <t>4.1</t>
  </si>
  <si>
    <t>정보시스템(WCS)</t>
  </si>
  <si>
    <t>4.1.1</t>
  </si>
  <si>
    <t>분석(인터뷰 &amp; Process)</t>
  </si>
  <si>
    <t>4.1.2</t>
  </si>
  <si>
    <t>설계(Data base 및 UI 설계)</t>
  </si>
  <si>
    <t>박상기 수석</t>
  </si>
  <si>
    <t>4.1.3</t>
  </si>
  <si>
    <t>개발(Pgm &amp; Debugging)</t>
  </si>
  <si>
    <t>4.1.4</t>
  </si>
  <si>
    <t>현장설치</t>
  </si>
  <si>
    <t>4.1.5</t>
  </si>
  <si>
    <t>5</t>
  </si>
  <si>
    <t>시운전 및 인수인계</t>
  </si>
  <si>
    <t>5.1</t>
  </si>
  <si>
    <t>시운전</t>
  </si>
  <si>
    <t>5.1.1</t>
  </si>
  <si>
    <t>Off-Line Test</t>
  </si>
  <si>
    <t>5.1.2</t>
  </si>
  <si>
    <t>On-Line Test</t>
  </si>
  <si>
    <t>5.2</t>
  </si>
  <si>
    <t>인수인계</t>
  </si>
  <si>
    <t>5.2.1</t>
  </si>
  <si>
    <t>사용자 교육 및 인수인계</t>
  </si>
  <si>
    <t>기구팀, 제어팀, 정보팀</t>
  </si>
  <si>
    <t>5.2.2</t>
  </si>
  <si>
    <t>PJT : 삼성전자로지텍 이천 신창고 자동화 설비 도입</t>
    <phoneticPr fontId="24" type="noConversion"/>
  </si>
  <si>
    <t>(PJT Code : 7P220624AMLSR)</t>
    <phoneticPr fontId="24" type="noConversion"/>
  </si>
  <si>
    <t>결
재</t>
    <phoneticPr fontId="24" type="noConversion"/>
  </si>
  <si>
    <t>작성(담당)</t>
    <phoneticPr fontId="24" type="noConversion"/>
  </si>
  <si>
    <t>검토</t>
    <phoneticPr fontId="24" type="noConversion"/>
  </si>
  <si>
    <t>승인</t>
    <phoneticPr fontId="24" type="noConversion"/>
  </si>
  <si>
    <t>부서원</t>
    <phoneticPr fontId="24" type="noConversion"/>
  </si>
  <si>
    <t>관리감독자
(PE, PM)</t>
    <phoneticPr fontId="24" type="noConversion"/>
  </si>
  <si>
    <t>안전관리자</t>
    <phoneticPr fontId="24" type="noConversion"/>
  </si>
  <si>
    <t>부서장</t>
    <phoneticPr fontId="24" type="noConversion"/>
  </si>
  <si>
    <t>조규철 선임</t>
    <phoneticPr fontId="24" type="noConversion"/>
  </si>
  <si>
    <t>조광일 수석</t>
    <phoneticPr fontId="24" type="noConversion"/>
  </si>
  <si>
    <t>권영환 팀장</t>
    <phoneticPr fontId="24" type="noConversion"/>
  </si>
  <si>
    <t>1. 위험성 평가 실시 계획</t>
    <phoneticPr fontId="24" type="noConversion"/>
  </si>
  <si>
    <t>부서명</t>
    <phoneticPr fontId="24" type="noConversion"/>
  </si>
  <si>
    <t>물류PM5팀</t>
    <phoneticPr fontId="24" type="noConversion"/>
  </si>
  <si>
    <t>담당자명</t>
    <phoneticPr fontId="24" type="noConversion"/>
  </si>
  <si>
    <t>조규철</t>
    <phoneticPr fontId="24" type="noConversion"/>
  </si>
  <si>
    <t>현장명</t>
    <phoneticPr fontId="24" type="noConversion"/>
  </si>
  <si>
    <t>삼성전자로지텍 이천 신창고
자동화 설비 도입</t>
    <phoneticPr fontId="32" type="noConversion"/>
  </si>
  <si>
    <t>공사개요</t>
    <phoneticPr fontId="24" type="noConversion"/>
  </si>
  <si>
    <t>위험성평가 추진 일정(계획)</t>
    <phoneticPr fontId="24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</si>
  <si>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24" type="noConversion"/>
  </si>
  <si>
    <t>평가구분</t>
    <phoneticPr fontId="24" type="noConversion"/>
  </si>
  <si>
    <t>수시</t>
  </si>
  <si>
    <t>현장소장/연락처</t>
    <phoneticPr fontId="24" type="noConversion"/>
  </si>
  <si>
    <t>조규철 선임/010-4373-9369</t>
    <phoneticPr fontId="24" type="noConversion"/>
  </si>
  <si>
    <t>단계</t>
    <phoneticPr fontId="24" type="noConversion"/>
  </si>
  <si>
    <t>추진일정</t>
    <phoneticPr fontId="24" type="noConversion"/>
  </si>
  <si>
    <t>담당자</t>
    <phoneticPr fontId="24" type="noConversion"/>
  </si>
  <si>
    <t>공사기간</t>
    <phoneticPr fontId="24" type="noConversion"/>
  </si>
  <si>
    <t>2023.05.22 ~ 2023.07.31</t>
    <phoneticPr fontId="24" type="noConversion"/>
  </si>
  <si>
    <t>1. 사전준비</t>
    <phoneticPr fontId="24" type="noConversion"/>
  </si>
  <si>
    <t>현장주소</t>
    <phoneticPr fontId="24" type="noConversion"/>
  </si>
  <si>
    <t>에스에프에이 화성사업장 102동</t>
    <phoneticPr fontId="24" type="noConversion"/>
  </si>
  <si>
    <t>발주처</t>
    <phoneticPr fontId="24" type="noConversion"/>
  </si>
  <si>
    <t>삼성전자 주식회사</t>
  </si>
  <si>
    <t>2. 유해위험요인 파악</t>
    <phoneticPr fontId="24" type="noConversion"/>
  </si>
  <si>
    <t>조규철</t>
  </si>
  <si>
    <t>평균출력인원</t>
    <phoneticPr fontId="24" type="noConversion"/>
  </si>
  <si>
    <t>4 명</t>
    <phoneticPr fontId="24" type="noConversion"/>
  </si>
  <si>
    <t>주요장비 목록
(대수)</t>
    <phoneticPr fontId="24" type="noConversion"/>
  </si>
  <si>
    <t>Rack &amp; Structure 1식, MSC 56대</t>
    <phoneticPr fontId="24" type="noConversion"/>
  </si>
  <si>
    <t>3. 위험성 추정</t>
    <phoneticPr fontId="24" type="noConversion"/>
  </si>
  <si>
    <t>협력회사</t>
    <phoneticPr fontId="24" type="noConversion"/>
  </si>
  <si>
    <t>회사명</t>
    <phoneticPr fontId="24" type="noConversion"/>
  </si>
  <si>
    <t>미륭산업</t>
    <phoneticPr fontId="24" type="noConversion"/>
  </si>
  <si>
    <t>SNU</t>
    <phoneticPr fontId="24" type="noConversion"/>
  </si>
  <si>
    <t>오토런/온오프</t>
    <phoneticPr fontId="24" type="noConversion"/>
  </si>
  <si>
    <t>4. 위험성 결정</t>
    <phoneticPr fontId="24" type="noConversion"/>
  </si>
  <si>
    <t>공종</t>
    <phoneticPr fontId="24" type="noConversion"/>
  </si>
  <si>
    <t>RACK</t>
    <phoneticPr fontId="24" type="noConversion"/>
  </si>
  <si>
    <t>MSC</t>
    <phoneticPr fontId="24" type="noConversion"/>
  </si>
  <si>
    <t>전기</t>
    <phoneticPr fontId="24" type="noConversion"/>
  </si>
  <si>
    <t>5. 위험성 감소대책수립 및 실행</t>
    <phoneticPr fontId="24" type="noConversion"/>
  </si>
  <si>
    <t>-</t>
    <phoneticPr fontId="24" type="noConversion"/>
  </si>
  <si>
    <t>위험성 평가 대상
공정(작업) 목록</t>
    <phoneticPr fontId="24" type="noConversion"/>
  </si>
  <si>
    <t xml:space="preserve">1. RACK 설치
2. MSC 설치
</t>
    <phoneticPr fontId="24" type="noConversion"/>
  </si>
  <si>
    <t>검토자 의견
(적정/수정/보완/재실시 및 사유 등)</t>
    <phoneticPr fontId="24" type="noConversion"/>
  </si>
  <si>
    <t>3. 위험성 평가 조직 구성</t>
    <phoneticPr fontId="24" type="noConversion"/>
  </si>
  <si>
    <t>대표이사</t>
    <phoneticPr fontId="24" type="noConversion"/>
  </si>
  <si>
    <t>김영민 대표</t>
    <phoneticPr fontId="24" type="noConversion"/>
  </si>
  <si>
    <t>안전보건관리책임자</t>
    <phoneticPr fontId="24" type="noConversion"/>
  </si>
  <si>
    <t>원구일 상무</t>
    <phoneticPr fontId="24" type="noConversion"/>
  </si>
  <si>
    <t>보건관리자</t>
    <phoneticPr fontId="24" type="noConversion"/>
  </si>
  <si>
    <t>박서현 선임</t>
    <phoneticPr fontId="24" type="noConversion"/>
  </si>
  <si>
    <r>
      <t xml:space="preserve">&lt;공종명&gt; </t>
    </r>
    <r>
      <rPr>
        <sz val="11"/>
        <rFont val="맑은 고딕"/>
        <family val="3"/>
        <charset val="129"/>
      </rPr>
      <t>기구</t>
    </r>
    <phoneticPr fontId="24" type="noConversion"/>
  </si>
  <si>
    <r>
      <t>&lt;공종명&gt;</t>
    </r>
    <r>
      <rPr>
        <sz val="11"/>
        <color indexed="55"/>
        <rFont val="맑은 고딕"/>
        <family val="3"/>
        <charset val="129"/>
      </rPr>
      <t xml:space="preserve"> </t>
    </r>
    <r>
      <rPr>
        <sz val="11"/>
        <rFont val="맑은 고딕"/>
        <family val="3"/>
        <charset val="129"/>
      </rPr>
      <t>PM</t>
    </r>
    <phoneticPr fontId="24" type="noConversion"/>
  </si>
  <si>
    <r>
      <t>&lt;공종명&gt;</t>
    </r>
    <r>
      <rPr>
        <sz val="11"/>
        <color indexed="55"/>
        <rFont val="맑은 고딕"/>
        <family val="3"/>
        <charset val="129"/>
      </rPr>
      <t xml:space="preserve"> </t>
    </r>
    <r>
      <rPr>
        <sz val="11"/>
        <rFont val="맑은 고딕"/>
        <family val="3"/>
        <charset val="129"/>
      </rPr>
      <t>제어/전장</t>
    </r>
    <phoneticPr fontId="24" type="noConversion"/>
  </si>
  <si>
    <t>관리감독자</t>
    <phoneticPr fontId="24" type="noConversion"/>
  </si>
  <si>
    <t>임성택 수석</t>
    <phoneticPr fontId="24" type="noConversion"/>
  </si>
  <si>
    <t>김영원 수석</t>
    <phoneticPr fontId="24" type="noConversion"/>
  </si>
  <si>
    <t>협력사명</t>
    <phoneticPr fontId="24" type="noConversion"/>
  </si>
  <si>
    <t>오토런</t>
    <phoneticPr fontId="24" type="noConversion"/>
  </si>
  <si>
    <t>협력사 소장</t>
    <phoneticPr fontId="24" type="noConversion"/>
  </si>
  <si>
    <t>김정동 상무</t>
    <phoneticPr fontId="24" type="noConversion"/>
  </si>
  <si>
    <t>김해용 과장</t>
    <phoneticPr fontId="24" type="noConversion"/>
  </si>
  <si>
    <t>팀원</t>
    <phoneticPr fontId="24" type="noConversion"/>
  </si>
  <si>
    <t>공정명
(PJT명)</t>
    <phoneticPr fontId="24" type="noConversion"/>
  </si>
  <si>
    <t>RACK 설치 작업</t>
  </si>
  <si>
    <t>위험성평가</t>
    <phoneticPr fontId="24" type="noConversion"/>
  </si>
  <si>
    <t>작성자
(현장 소장)</t>
    <phoneticPr fontId="24" type="noConversion"/>
  </si>
  <si>
    <t>작성 일시</t>
    <phoneticPr fontId="24" type="noConversion"/>
  </si>
  <si>
    <t>2023  . 5  . 4   .</t>
    <phoneticPr fontId="24" type="noConversion"/>
  </si>
  <si>
    <t>검토자
(안전관리자)</t>
    <phoneticPr fontId="24" type="noConversion"/>
  </si>
  <si>
    <t>조광일</t>
    <phoneticPr fontId="24" type="noConversion"/>
  </si>
  <si>
    <t>공정기간</t>
    <phoneticPr fontId="24" type="noConversion"/>
  </si>
  <si>
    <t>2023.5.22 ~ 2023.5.26</t>
    <phoneticPr fontId="24" type="noConversion"/>
  </si>
  <si>
    <t>유해·위험
요인</t>
    <phoneticPr fontId="24" type="noConversion"/>
  </si>
  <si>
    <t>현재 안전보건 조치</t>
    <phoneticPr fontId="24" type="noConversion"/>
  </si>
  <si>
    <t>현재위험성</t>
    <phoneticPr fontId="24" type="noConversion"/>
  </si>
  <si>
    <t>위험감소대책</t>
    <phoneticPr fontId="24" type="noConversion"/>
  </si>
  <si>
    <t>개선 후</t>
    <phoneticPr fontId="24" type="noConversion"/>
  </si>
  <si>
    <t>개선
완료일</t>
    <phoneticPr fontId="24" type="noConversion"/>
  </si>
  <si>
    <t>공정분류</t>
    <phoneticPr fontId="24" type="noConversion"/>
  </si>
  <si>
    <t>작업내용</t>
  </si>
  <si>
    <t>가능성
(빈도)</t>
    <phoneticPr fontId="24" type="noConversion"/>
  </si>
  <si>
    <t>중대성
(강도)</t>
    <phoneticPr fontId="24" type="noConversion"/>
  </si>
  <si>
    <t>위험성</t>
    <phoneticPr fontId="24" type="noConversion"/>
  </si>
  <si>
    <t>자재반입</t>
  </si>
  <si>
    <t>1. RACK 자재하차 및 운반</t>
  </si>
  <si>
    <t>자재(중량물)적재및 이동 중 지게차 전도</t>
  </si>
  <si>
    <t>신호수 배치</t>
    <phoneticPr fontId="24" type="noConversion"/>
  </si>
  <si>
    <t>2. Rack 자재 운반 - 1</t>
  </si>
  <si>
    <t>지게차 이동중 주변 간섭물과 충돌</t>
  </si>
  <si>
    <t>2. Rack 자재 운반 - 2</t>
  </si>
  <si>
    <t>지게차 이동중 작업장 주변 작업자와 충돌</t>
  </si>
  <si>
    <t>구조물설치</t>
  </si>
  <si>
    <t>1. Rack 자재 지조립</t>
  </si>
  <si>
    <t>지조립용 지그와 Rack 부재의 체결 불량으로 인한 Rack 전도</t>
  </si>
  <si>
    <t>표준작업수칙 교육
안전수칙 숙지</t>
    <phoneticPr fontId="24" type="noConversion"/>
  </si>
  <si>
    <t>2. Rack 자재 및 구조물 인양 - 1</t>
  </si>
  <si>
    <t>중량물 인양 중 달기구 체결 불량 등으로 인양물 낙하/비래</t>
  </si>
  <si>
    <t>인양전 사전 CHK</t>
    <phoneticPr fontId="24" type="noConversion"/>
  </si>
  <si>
    <t>2. Rack 자재 및 구조물 인양 - 2</t>
  </si>
  <si>
    <t>중량물 인양 후 크레인 붐대 스윙 중 크레인 전도</t>
  </si>
  <si>
    <t>스윙 각도 준수</t>
    <phoneticPr fontId="24" type="noConversion"/>
  </si>
  <si>
    <t>2. Rack 자재 및 구조물 인양 - 3</t>
  </si>
  <si>
    <t>이동식 크레인 지반 조건 불량 등으로 크레인 전도</t>
  </si>
  <si>
    <t>작업전 확인</t>
    <phoneticPr fontId="24" type="noConversion"/>
  </si>
  <si>
    <t>2. Rack 자재 및 구조물 인양 - 4</t>
  </si>
  <si>
    <t>중량물 인양 중 인양 와이어로프, 슬링벹트 등의 불량으로 인해 낙하/비래</t>
  </si>
  <si>
    <t>3. Rack 건립(세우기)</t>
  </si>
  <si>
    <t>지조립 후 건립 포인트에 세워진 Rack 구조물 전도</t>
  </si>
  <si>
    <t>상호 조립</t>
    <phoneticPr fontId="24" type="noConversion"/>
  </si>
  <si>
    <t>4. Rack 구조 부재 체결(조립) - 1</t>
  </si>
  <si>
    <t>Rack 승하강 중 추락</t>
  </si>
  <si>
    <t>인양 벨트 사전 CHK</t>
    <phoneticPr fontId="24" type="noConversion"/>
  </si>
  <si>
    <t>4. Rack 구조 부재 체결(조립) - 2</t>
  </si>
  <si>
    <t>Rack 수평이동 및 상부 작업 중 S/C통로, Cell 개구부로의 추락</t>
  </si>
  <si>
    <t>안전보호구 착용</t>
    <phoneticPr fontId="24" type="noConversion"/>
  </si>
  <si>
    <t xml:space="preserve">수평구명줄 설치 </t>
    <phoneticPr fontId="24" type="noConversion"/>
  </si>
  <si>
    <t>4. Rack 구조 부재 체결(조립) - 3</t>
  </si>
  <si>
    <t>부재 체결 작업 중 수공구, 소형 부재 등 낙하</t>
  </si>
  <si>
    <t>중복작업 제외</t>
    <phoneticPr fontId="24" type="noConversion"/>
  </si>
  <si>
    <t>4. Rack 구조 부재 체결(조립) - 4</t>
  </si>
  <si>
    <t>Rack 하부 이동 중 바닥에  방치된 넛트, 볼트 등을 밟고 작업자 전도</t>
  </si>
  <si>
    <t>현장 정리정돈</t>
    <phoneticPr fontId="24" type="noConversion"/>
  </si>
  <si>
    <t>4. Rack 구조 부재 체결(조립) - 5</t>
  </si>
  <si>
    <t>장시간 임팩트 작업으로 인한 팔목 관절 근골격계 질환 발생</t>
  </si>
  <si>
    <t>적정 휴식</t>
    <phoneticPr fontId="24" type="noConversion"/>
  </si>
  <si>
    <t>MSC 설치 작업</t>
  </si>
  <si>
    <t>2023  . 5  . 04   .</t>
    <phoneticPr fontId="24" type="noConversion"/>
  </si>
  <si>
    <t>2023.5.29 ~ 2023.7.31</t>
    <phoneticPr fontId="24" type="noConversion"/>
  </si>
  <si>
    <t>작업내용</t>
    <phoneticPr fontId="24" type="noConversion"/>
  </si>
  <si>
    <t>1. 지게차를 이용한 자재반입</t>
  </si>
  <si>
    <t>지게차 이동중 주변 작업자와의 충돌</t>
  </si>
  <si>
    <t>2. 자재 포장 해체</t>
  </si>
  <si>
    <t>UNPACKING시 손가락 절상사고</t>
  </si>
  <si>
    <t>보호 장갑 착용</t>
    <phoneticPr fontId="24" type="noConversion"/>
  </si>
  <si>
    <t>함마드릴등의 전동공구 사용간 부주의로 인한 절상, 신체손상위험</t>
  </si>
  <si>
    <t>안전교육</t>
    <phoneticPr fontId="24" type="noConversion"/>
  </si>
  <si>
    <t>자재 양중시 자재 낙하 및 장비 전도</t>
  </si>
  <si>
    <t>적정 하중 인양</t>
    <phoneticPr fontId="24" type="noConversion"/>
  </si>
  <si>
    <t>상부 작업중 부주의로 인한  추락사고</t>
  </si>
  <si>
    <t>사전조립 인양</t>
    <phoneticPr fontId="24" type="noConversion"/>
  </si>
  <si>
    <t>설비(장비)전장(전기)</t>
  </si>
  <si>
    <t>1. Panel 배선 작업</t>
  </si>
  <si>
    <t>잘못된 작업으로 인한 감전사고</t>
  </si>
  <si>
    <t>도면에의한 결선작업</t>
    <phoneticPr fontId="24" type="noConversion"/>
  </si>
  <si>
    <t>기계 동작중 주변 인지 부족으로 인한 충돌 사고</t>
  </si>
  <si>
    <t>TEST중 안전감시자 확인</t>
    <phoneticPr fontId="24" type="noConversion"/>
  </si>
  <si>
    <t>2. 자동반송Test</t>
  </si>
  <si>
    <t>가동 상태 인지 부족으로 인한 기계와의 충돌 사고</t>
  </si>
  <si>
    <t>4. 위험성 추정 및 결정표</t>
    <phoneticPr fontId="24" type="noConversion"/>
  </si>
  <si>
    <t>위험성 추정 곱셈법 표</t>
    <phoneticPr fontId="24" type="noConversion"/>
  </si>
  <si>
    <t>중대성</t>
    <phoneticPr fontId="24" type="noConversion"/>
  </si>
  <si>
    <t>최대</t>
    <phoneticPr fontId="24" type="noConversion"/>
  </si>
  <si>
    <t>대</t>
    <phoneticPr fontId="24" type="noConversion"/>
  </si>
  <si>
    <t>중</t>
    <phoneticPr fontId="24" type="noConversion"/>
  </si>
  <si>
    <t>소</t>
    <phoneticPr fontId="24" type="noConversion"/>
  </si>
  <si>
    <t>가능성</t>
    <phoneticPr fontId="24" type="noConversion"/>
  </si>
  <si>
    <t>최상</t>
    <phoneticPr fontId="24" type="noConversion"/>
  </si>
  <si>
    <t>상</t>
    <phoneticPr fontId="24" type="noConversion"/>
  </si>
  <si>
    <t>하</t>
    <phoneticPr fontId="24" type="noConversion"/>
  </si>
  <si>
    <t>최하</t>
    <phoneticPr fontId="24" type="noConversion"/>
  </si>
  <si>
    <t>개선 공정명
(PJT명)</t>
    <phoneticPr fontId="24" type="noConversion"/>
  </si>
  <si>
    <t>6. 개선 실행 계획서</t>
    <phoneticPr fontId="24" type="noConversion"/>
  </si>
  <si>
    <t>서명</t>
    <phoneticPr fontId="24" type="noConversion"/>
  </si>
  <si>
    <t>20  .   .   .</t>
    <phoneticPr fontId="24" type="noConversion"/>
  </si>
  <si>
    <t>개선 대책 (①,②)</t>
    <phoneticPr fontId="24" type="noConversion"/>
  </si>
  <si>
    <t>개선 대책의 실시</t>
    <phoneticPr fontId="24" type="noConversion"/>
  </si>
  <si>
    <t>확인 
일자</t>
    <phoneticPr fontId="24" type="noConversion"/>
  </si>
  <si>
    <t>개선 후 
위험 수준</t>
    <phoneticPr fontId="24" type="noConversion"/>
  </si>
  <si>
    <t>유해·위험 요인</t>
    <phoneticPr fontId="24" type="noConversion"/>
  </si>
  <si>
    <t>조치 결과</t>
    <phoneticPr fontId="24" type="noConversion"/>
  </si>
  <si>
    <t>일정</t>
    <phoneticPr fontId="24" type="noConversion"/>
  </si>
  <si>
    <t>확인자</t>
    <phoneticPr fontId="24" type="noConversion"/>
  </si>
  <si>
    <t>①</t>
  </si>
  <si>
    <t>낮음</t>
  </si>
  <si>
    <t>②</t>
  </si>
  <si>
    <t xml:space="preserve"> ※ 개선 대책 작성 요령 : 위험성 평가서 보다 구체적으로 작성 (①개선 대책,②반복적 개선 대책을 구분하여 작성)</t>
    <phoneticPr fontId="24" type="noConversion"/>
  </si>
  <si>
    <t>2023 .   5 .    9 .</t>
    <phoneticPr fontId="24" type="noConversion"/>
  </si>
  <si>
    <t>이상봉 수석</t>
    <phoneticPr fontId="24" type="noConversion"/>
  </si>
  <si>
    <t>온오프시스템</t>
    <phoneticPr fontId="24" type="noConversion"/>
  </si>
  <si>
    <t>5. UNDER RAIL 설치</t>
    <phoneticPr fontId="3" type="noConversion"/>
  </si>
  <si>
    <t>1. Under Frame 설치</t>
    <phoneticPr fontId="3" type="noConversion"/>
  </si>
  <si>
    <t>2. Mast 설치</t>
    <phoneticPr fontId="3" type="noConversion"/>
  </si>
  <si>
    <t>3. 캐리지 설치</t>
    <phoneticPr fontId="3" type="noConversion"/>
  </si>
  <si>
    <t>4. 트롤리커버 및 액세서리 류 설치</t>
    <phoneticPr fontId="3" type="noConversion"/>
  </si>
  <si>
    <t>1. MSC Teaching작업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</si>
</sst>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0.0_);[Red]\(0.0\)"/>
    <numFmt numFmtId="177" formatCode="0.0"/>
    <numFmt numFmtId="178" formatCode="0_);[Red]\(0\)"/>
    <numFmt numFmtId="179" formatCode="&quot;₩&quot;#,##0"/>
    <numFmt numFmtId="180" formatCode="m&quot;/&quot;d;@"/>
  </numFmts>
  <fonts count="50"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b/>
      <sz val="16"/>
      <color rgb="FF0070C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rgb="FF0070C0"/>
      <name val="맑은 고딕"/>
      <family val="3"/>
      <charset val="129"/>
      <scheme val="minor"/>
    </font>
    <font>
      <b/>
      <sz val="14"/>
      <color rgb="FF0070C0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u/>
      <sz val="11"/>
      <color theme="10"/>
      <name val="돋움"/>
      <family val="3"/>
      <charset val="129"/>
    </font>
    <font>
      <b/>
      <sz val="20"/>
      <color rgb="FFFF8800"/>
      <name val="Calibri"/>
      <family val="2"/>
    </font>
    <font>
      <b/>
      <sz val="9"/>
      <color rgb="FFFF8800"/>
      <name val="Calibri"/>
      <family val="2"/>
    </font>
    <font>
      <b/>
      <sz val="9"/>
      <color rgb="FFFF8800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rgb="FF0070C0"/>
      <name val="맑은 고딕"/>
      <family val="3"/>
      <charset val="129"/>
      <scheme val="minor"/>
    </font>
    <font>
      <b/>
      <sz val="9"/>
      <color rgb="FF0070C0"/>
      <name val="맑은 고딕"/>
      <family val="3"/>
      <charset val="129"/>
      <scheme val="minor"/>
    </font>
    <font>
      <sz val="9"/>
      <color rgb="FFFF8800"/>
      <name val="Calibri"/>
      <family val="2"/>
    </font>
    <font>
      <sz val="9"/>
      <color theme="0"/>
      <name val="맑은 고딕"/>
      <family val="3"/>
      <charset val="129"/>
      <scheme val="minor"/>
    </font>
    <font>
      <sz val="8"/>
      <name val="돋움"/>
      <family val="3"/>
      <charset val="129"/>
    </font>
    <font>
      <sz val="8"/>
      <color theme="0"/>
      <name val="Calibri"/>
      <family val="2"/>
    </font>
    <font>
      <sz val="8"/>
      <color rgb="FFFF8800"/>
      <name val="Calibri"/>
      <family val="2"/>
    </font>
    <font>
      <sz val="9"/>
      <color rgb="FFFF88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굴림"/>
      <family val="2"/>
      <charset val="129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sz val="8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1"/>
      <color indexed="55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2" tint="-0.249977111117893"/>
      <name val="맑은 고딕"/>
      <family val="3"/>
      <charset val="129"/>
      <scheme val="minor"/>
    </font>
    <font>
      <b/>
      <sz val="11"/>
      <color rgb="FF3333FF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color rgb="FF3333FF"/>
      <name val="맑은 고딕"/>
      <family val="3"/>
      <charset val="129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88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9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41" fontId="22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296">
    <xf numFmtId="0" fontId="0" fillId="0" borderId="0" xfId="0">
      <alignment vertical="center"/>
    </xf>
    <xf numFmtId="0" fontId="2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top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14" fontId="5" fillId="2" borderId="0" xfId="1" applyNumberFormat="1" applyFont="1" applyFill="1" applyAlignment="1">
      <alignment vertical="top"/>
    </xf>
    <xf numFmtId="14" fontId="6" fillId="2" borderId="0" xfId="1" applyNumberFormat="1" applyFont="1" applyFill="1" applyAlignment="1">
      <alignment horizontal="left" vertical="top" wrapText="1"/>
    </xf>
    <xf numFmtId="176" fontId="7" fillId="2" borderId="0" xfId="1" applyNumberFormat="1" applyFont="1" applyFill="1" applyAlignment="1">
      <alignment horizontal="center" vertical="top"/>
    </xf>
    <xf numFmtId="176" fontId="2" fillId="2" borderId="0" xfId="1" applyNumberFormat="1" applyFont="1" applyFill="1" applyAlignment="1">
      <alignment horizontal="center" vertical="top"/>
    </xf>
    <xf numFmtId="176" fontId="5" fillId="2" borderId="0" xfId="1" applyNumberFormat="1" applyFont="1" applyFill="1" applyAlignment="1">
      <alignment horizontal="center" vertical="top"/>
    </xf>
    <xf numFmtId="14" fontId="5" fillId="2" borderId="0" xfId="1" applyNumberFormat="1" applyFont="1" applyFill="1" applyAlignment="1">
      <alignment horizontal="center" vertical="top"/>
    </xf>
    <xf numFmtId="1" fontId="5" fillId="2" borderId="0" xfId="1" applyNumberFormat="1" applyFont="1" applyFill="1" applyAlignment="1">
      <alignment horizontal="center" vertical="top"/>
    </xf>
    <xf numFmtId="0" fontId="7" fillId="2" borderId="0" xfId="2" applyFont="1" applyFill="1" applyBorder="1" applyAlignment="1">
      <alignment vertical="top" wrapText="1"/>
    </xf>
    <xf numFmtId="0" fontId="7" fillId="2" borderId="0" xfId="2" applyNumberFormat="1" applyFont="1" applyFill="1" applyBorder="1" applyAlignment="1">
      <alignment vertical="top"/>
    </xf>
    <xf numFmtId="0" fontId="7" fillId="2" borderId="0" xfId="2" applyFont="1" applyFill="1" applyBorder="1" applyAlignment="1">
      <alignment vertical="top"/>
    </xf>
    <xf numFmtId="0" fontId="4" fillId="2" borderId="0" xfId="2" applyFont="1" applyFill="1" applyBorder="1" applyAlignment="1">
      <alignment horizontal="right" vertical="top"/>
    </xf>
    <xf numFmtId="0" fontId="4" fillId="2" borderId="0" xfId="2" applyFont="1" applyFill="1" applyBorder="1" applyAlignment="1">
      <alignment horizontal="right" vertical="center"/>
    </xf>
    <xf numFmtId="0" fontId="9" fillId="2" borderId="0" xfId="2" applyFont="1" applyFill="1" applyAlignment="1">
      <alignment horizontal="left" vertical="center"/>
    </xf>
    <xf numFmtId="0" fontId="8" fillId="2" borderId="0" xfId="2" applyFill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13" fillId="2" borderId="0" xfId="2" applyNumberFormat="1" applyFont="1" applyFill="1" applyBorder="1" applyAlignment="1">
      <alignment horizontal="right"/>
    </xf>
    <xf numFmtId="10" fontId="13" fillId="2" borderId="0" xfId="1" applyNumberFormat="1" applyFont="1" applyFill="1" applyAlignment="1">
      <alignment horizontal="right"/>
    </xf>
    <xf numFmtId="176" fontId="13" fillId="2" borderId="0" xfId="2" applyNumberFormat="1" applyFont="1" applyFill="1" applyBorder="1" applyAlignment="1">
      <alignment horizontal="right"/>
    </xf>
    <xf numFmtId="0" fontId="14" fillId="2" borderId="0" xfId="2" applyNumberFormat="1" applyFont="1" applyFill="1" applyBorder="1" applyAlignment="1"/>
    <xf numFmtId="0" fontId="14" fillId="2" borderId="0" xfId="2" applyNumberFormat="1" applyFont="1" applyFill="1" applyBorder="1" applyAlignment="1">
      <alignment horizontal="right"/>
    </xf>
    <xf numFmtId="0" fontId="15" fillId="2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14" fontId="19" fillId="4" borderId="4" xfId="1" applyNumberFormat="1" applyFont="1" applyFill="1" applyBorder="1" applyAlignment="1">
      <alignment horizontal="center" vertical="center"/>
    </xf>
    <xf numFmtId="14" fontId="19" fillId="4" borderId="5" xfId="1" applyNumberFormat="1" applyFont="1" applyFill="1" applyBorder="1" applyAlignment="1">
      <alignment horizontal="center" vertical="center"/>
    </xf>
    <xf numFmtId="0" fontId="19" fillId="4" borderId="5" xfId="1" applyFont="1" applyFill="1" applyBorder="1" applyAlignment="1">
      <alignment horizontal="left" vertical="center"/>
    </xf>
    <xf numFmtId="0" fontId="19" fillId="4" borderId="6" xfId="1" applyFont="1" applyFill="1" applyBorder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12" fillId="0" borderId="8" xfId="1" applyFont="1" applyBorder="1" applyAlignment="1" applyProtection="1">
      <alignment vertical="top"/>
      <protection locked="0"/>
    </xf>
    <xf numFmtId="0" fontId="12" fillId="0" borderId="8" xfId="1" quotePrefix="1" applyFont="1" applyBorder="1" applyAlignment="1" applyProtection="1">
      <alignment horizontal="left" vertical="top"/>
      <protection locked="0"/>
    </xf>
    <xf numFmtId="0" fontId="12" fillId="0" borderId="8" xfId="1" applyFont="1" applyBorder="1" applyAlignment="1" applyProtection="1">
      <alignment horizontal="left" vertical="top"/>
      <protection locked="0"/>
    </xf>
    <xf numFmtId="14" fontId="12" fillId="0" borderId="8" xfId="1" applyNumberFormat="1" applyFont="1" applyBorder="1" applyAlignment="1" applyProtection="1">
      <alignment horizontal="center" vertical="top"/>
      <protection locked="0"/>
    </xf>
    <xf numFmtId="176" fontId="12" fillId="0" borderId="8" xfId="1" applyNumberFormat="1" applyFont="1" applyBorder="1" applyAlignment="1" applyProtection="1">
      <alignment horizontal="center" vertical="top"/>
      <protection locked="0"/>
    </xf>
    <xf numFmtId="177" fontId="12" fillId="0" borderId="8" xfId="1" applyNumberFormat="1" applyFont="1" applyBorder="1" applyAlignment="1" applyProtection="1">
      <alignment horizontal="center" vertical="top"/>
      <protection locked="0"/>
    </xf>
    <xf numFmtId="1" fontId="12" fillId="0" borderId="8" xfId="1" applyNumberFormat="1" applyFont="1" applyBorder="1" applyAlignment="1" applyProtection="1">
      <alignment horizontal="center" vertical="top"/>
      <protection locked="0"/>
    </xf>
    <xf numFmtId="14" fontId="12" fillId="0" borderId="8" xfId="1" applyNumberFormat="1" applyFont="1" applyBorder="1" applyAlignment="1" applyProtection="1">
      <alignment horizontal="left" vertical="top"/>
      <protection locked="0"/>
    </xf>
    <xf numFmtId="10" fontId="12" fillId="0" borderId="8" xfId="3" applyNumberFormat="1" applyFont="1" applyBorder="1" applyAlignment="1" applyProtection="1">
      <alignment horizontal="right" vertical="top" wrapText="1"/>
      <protection locked="0"/>
    </xf>
    <xf numFmtId="10" fontId="21" fillId="8" borderId="8" xfId="3" applyNumberFormat="1" applyFont="1" applyFill="1" applyBorder="1" applyAlignment="1" applyProtection="1">
      <alignment horizontal="right" vertical="top"/>
      <protection locked="0"/>
    </xf>
    <xf numFmtId="0" fontId="12" fillId="0" borderId="9" xfId="1" applyFont="1" applyBorder="1" applyAlignment="1" applyProtection="1">
      <alignment horizontal="left" vertical="center"/>
      <protection locked="0"/>
    </xf>
    <xf numFmtId="0" fontId="12" fillId="0" borderId="10" xfId="1" applyFont="1" applyBorder="1" applyAlignment="1" applyProtection="1">
      <alignment horizontal="left" vertical="center"/>
      <protection locked="0"/>
    </xf>
    <xf numFmtId="0" fontId="12" fillId="0" borderId="11" xfId="1" applyFont="1" applyBorder="1" applyAlignment="1" applyProtection="1">
      <alignment horizontal="left" vertical="center"/>
      <protection locked="0"/>
    </xf>
    <xf numFmtId="0" fontId="12" fillId="0" borderId="12" xfId="1" applyFont="1" applyBorder="1" applyAlignment="1" applyProtection="1">
      <alignment horizontal="left" vertical="center"/>
      <protection locked="0"/>
    </xf>
    <xf numFmtId="10" fontId="21" fillId="2" borderId="8" xfId="3" applyNumberFormat="1" applyFont="1" applyFill="1" applyBorder="1" applyAlignment="1" applyProtection="1">
      <alignment horizontal="right" vertical="top"/>
      <protection locked="0"/>
    </xf>
    <xf numFmtId="10" fontId="12" fillId="2" borderId="8" xfId="3" applyNumberFormat="1" applyFont="1" applyFill="1" applyBorder="1" applyAlignment="1" applyProtection="1">
      <alignment horizontal="right" vertical="top"/>
      <protection locked="0"/>
    </xf>
    <xf numFmtId="10" fontId="12" fillId="0" borderId="8" xfId="3" applyNumberFormat="1" applyFont="1" applyFill="1" applyBorder="1" applyAlignment="1" applyProtection="1">
      <alignment horizontal="right" vertical="top"/>
      <protection locked="0"/>
    </xf>
    <xf numFmtId="0" fontId="12" fillId="0" borderId="13" xfId="1" applyFont="1" applyBorder="1" applyAlignment="1" applyProtection="1">
      <alignment vertical="top"/>
      <protection locked="0"/>
    </xf>
    <xf numFmtId="0" fontId="12" fillId="0" borderId="13" xfId="1" applyFont="1" applyBorder="1" applyAlignment="1" applyProtection="1">
      <alignment horizontal="center" vertical="top"/>
      <protection locked="0"/>
    </xf>
    <xf numFmtId="0" fontId="12" fillId="0" borderId="13" xfId="1" applyFont="1" applyBorder="1" applyAlignment="1" applyProtection="1">
      <alignment horizontal="left" vertical="top"/>
      <protection locked="0"/>
    </xf>
    <xf numFmtId="14" fontId="12" fillId="0" borderId="13" xfId="1" applyNumberFormat="1" applyFont="1" applyBorder="1" applyAlignment="1" applyProtection="1">
      <alignment horizontal="center" vertical="top"/>
      <protection locked="0"/>
    </xf>
    <xf numFmtId="176" fontId="12" fillId="0" borderId="13" xfId="1" applyNumberFormat="1" applyFont="1" applyBorder="1" applyAlignment="1" applyProtection="1">
      <alignment horizontal="center" vertical="top"/>
      <protection locked="0"/>
    </xf>
    <xf numFmtId="177" fontId="12" fillId="0" borderId="13" xfId="1" applyNumberFormat="1" applyFont="1" applyBorder="1" applyAlignment="1" applyProtection="1">
      <alignment horizontal="center" vertical="top"/>
      <protection locked="0"/>
    </xf>
    <xf numFmtId="1" fontId="12" fillId="0" borderId="13" xfId="1" applyNumberFormat="1" applyFont="1" applyBorder="1" applyAlignment="1" applyProtection="1">
      <alignment horizontal="center" vertical="top"/>
      <protection locked="0"/>
    </xf>
    <xf numFmtId="14" fontId="12" fillId="0" borderId="13" xfId="1" applyNumberFormat="1" applyFont="1" applyBorder="1" applyAlignment="1" applyProtection="1">
      <alignment horizontal="left" vertical="top"/>
      <protection locked="0"/>
    </xf>
    <xf numFmtId="10" fontId="12" fillId="0" borderId="13" xfId="1" applyNumberFormat="1" applyFont="1" applyBorder="1" applyAlignment="1" applyProtection="1">
      <alignment horizontal="right" vertical="top" wrapText="1"/>
      <protection locked="0"/>
    </xf>
    <xf numFmtId="10" fontId="12" fillId="0" borderId="13" xfId="1" applyNumberFormat="1" applyFont="1" applyBorder="1" applyAlignment="1" applyProtection="1">
      <alignment horizontal="right" vertical="top"/>
      <protection locked="0"/>
    </xf>
    <xf numFmtId="0" fontId="12" fillId="0" borderId="14" xfId="1" applyFont="1" applyBorder="1" applyAlignment="1" applyProtection="1">
      <alignment vertical="top"/>
      <protection locked="0"/>
    </xf>
    <xf numFmtId="0" fontId="12" fillId="0" borderId="14" xfId="1" applyFont="1" applyBorder="1" applyAlignment="1" applyProtection="1">
      <alignment horizontal="center" vertical="top"/>
      <protection locked="0"/>
    </xf>
    <xf numFmtId="0" fontId="12" fillId="0" borderId="14" xfId="1" applyFont="1" applyBorder="1" applyAlignment="1" applyProtection="1">
      <alignment horizontal="left" vertical="top"/>
      <protection locked="0"/>
    </xf>
    <xf numFmtId="14" fontId="12" fillId="0" borderId="14" xfId="1" applyNumberFormat="1" applyFont="1" applyBorder="1" applyAlignment="1" applyProtection="1">
      <alignment horizontal="center" vertical="top"/>
      <protection locked="0"/>
    </xf>
    <xf numFmtId="176" fontId="12" fillId="0" borderId="14" xfId="1" applyNumberFormat="1" applyFont="1" applyBorder="1" applyAlignment="1" applyProtection="1">
      <alignment horizontal="center" vertical="top"/>
      <protection locked="0"/>
    </xf>
    <xf numFmtId="177" fontId="12" fillId="0" borderId="14" xfId="1" applyNumberFormat="1" applyFont="1" applyBorder="1" applyAlignment="1" applyProtection="1">
      <alignment horizontal="center" vertical="top"/>
      <protection locked="0"/>
    </xf>
    <xf numFmtId="1" fontId="12" fillId="0" borderId="14" xfId="1" applyNumberFormat="1" applyFont="1" applyBorder="1" applyAlignment="1" applyProtection="1">
      <alignment horizontal="center" vertical="top"/>
      <protection locked="0"/>
    </xf>
    <xf numFmtId="14" fontId="12" fillId="0" borderId="14" xfId="1" applyNumberFormat="1" applyFont="1" applyBorder="1" applyAlignment="1" applyProtection="1">
      <alignment horizontal="left" vertical="top"/>
      <protection locked="0"/>
    </xf>
    <xf numFmtId="10" fontId="12" fillId="0" borderId="14" xfId="1" applyNumberFormat="1" applyFont="1" applyBorder="1" applyAlignment="1" applyProtection="1">
      <alignment horizontal="right" vertical="top" wrapText="1"/>
      <protection locked="0"/>
    </xf>
    <xf numFmtId="10" fontId="12" fillId="0" borderId="14" xfId="1" applyNumberFormat="1" applyFont="1" applyBorder="1" applyAlignment="1" applyProtection="1">
      <alignment horizontal="right" vertical="top"/>
      <protection locked="0"/>
    </xf>
    <xf numFmtId="0" fontId="22" fillId="0" borderId="0" xfId="4">
      <alignment vertical="center"/>
    </xf>
    <xf numFmtId="0" fontId="31" fillId="9" borderId="19" xfId="4" applyFont="1" applyFill="1" applyBorder="1" applyAlignment="1">
      <alignment horizontal="center" vertical="center" wrapText="1"/>
    </xf>
    <xf numFmtId="0" fontId="31" fillId="9" borderId="20" xfId="4" applyFont="1" applyFill="1" applyBorder="1" applyAlignment="1">
      <alignment horizontal="center" vertical="center" wrapText="1"/>
    </xf>
    <xf numFmtId="0" fontId="33" fillId="0" borderId="0" xfId="4" applyFont="1">
      <alignment vertical="center"/>
    </xf>
    <xf numFmtId="0" fontId="34" fillId="9" borderId="26" xfId="4" applyFont="1" applyFill="1" applyBorder="1" applyAlignment="1">
      <alignment horizontal="center" vertical="center" wrapText="1"/>
    </xf>
    <xf numFmtId="0" fontId="34" fillId="9" borderId="15" xfId="4" applyFont="1" applyFill="1" applyBorder="1" applyAlignment="1">
      <alignment horizontal="center" vertical="center" wrapText="1"/>
    </xf>
    <xf numFmtId="0" fontId="36" fillId="0" borderId="41" xfId="4" applyFont="1" applyBorder="1" applyAlignment="1">
      <alignment horizontal="center" vertical="center" wrapText="1"/>
    </xf>
    <xf numFmtId="0" fontId="36" fillId="0" borderId="42" xfId="4" applyFont="1" applyBorder="1" applyAlignment="1">
      <alignment horizontal="center" vertical="center" wrapText="1"/>
    </xf>
    <xf numFmtId="0" fontId="36" fillId="0" borderId="43" xfId="4" applyFont="1" applyBorder="1" applyAlignment="1">
      <alignment horizontal="center" vertical="center" shrinkToFit="1"/>
    </xf>
    <xf numFmtId="0" fontId="22" fillId="0" borderId="46" xfId="4" applyFont="1" applyBorder="1" applyAlignment="1">
      <alignment horizontal="center" vertical="center" shrinkToFit="1"/>
    </xf>
    <xf numFmtId="0" fontId="22" fillId="0" borderId="43" xfId="4" applyFont="1" applyBorder="1" applyAlignment="1">
      <alignment horizontal="center" vertical="center" shrinkToFit="1"/>
    </xf>
    <xf numFmtId="0" fontId="22" fillId="0" borderId="47" xfId="4" applyFont="1" applyBorder="1" applyAlignment="1">
      <alignment horizontal="center" vertical="center" wrapText="1"/>
    </xf>
    <xf numFmtId="0" fontId="22" fillId="0" borderId="43" xfId="4" applyFont="1" applyBorder="1" applyAlignment="1">
      <alignment horizontal="center" vertical="center" wrapText="1"/>
    </xf>
    <xf numFmtId="0" fontId="22" fillId="0" borderId="50" xfId="4" applyFont="1" applyBorder="1" applyAlignment="1">
      <alignment horizontal="center" vertical="center" wrapText="1"/>
    </xf>
    <xf numFmtId="0" fontId="22" fillId="0" borderId="51" xfId="4" applyFont="1" applyBorder="1" applyAlignment="1">
      <alignment horizontal="center" vertical="center" wrapText="1"/>
    </xf>
    <xf numFmtId="0" fontId="27" fillId="0" borderId="51" xfId="4" applyFont="1" applyBorder="1" applyAlignment="1">
      <alignment horizontal="center" vertical="center" wrapText="1"/>
    </xf>
    <xf numFmtId="0" fontId="22" fillId="0" borderId="52" xfId="4" applyFont="1" applyBorder="1" applyAlignment="1">
      <alignment horizontal="center" vertical="center" wrapText="1"/>
    </xf>
    <xf numFmtId="0" fontId="22" fillId="0" borderId="0" xfId="4" applyBorder="1">
      <alignment vertical="center"/>
    </xf>
    <xf numFmtId="0" fontId="33" fillId="0" borderId="44" xfId="4" applyFont="1" applyBorder="1">
      <alignment vertical="center"/>
    </xf>
    <xf numFmtId="0" fontId="22" fillId="0" borderId="44" xfId="4" applyBorder="1">
      <alignment vertical="center"/>
    </xf>
    <xf numFmtId="0" fontId="22" fillId="0" borderId="16" xfId="4" applyBorder="1">
      <alignment vertical="center"/>
    </xf>
    <xf numFmtId="0" fontId="22" fillId="0" borderId="36" xfId="4" applyBorder="1">
      <alignment vertical="center"/>
    </xf>
    <xf numFmtId="0" fontId="22" fillId="0" borderId="61" xfId="4" applyBorder="1">
      <alignment vertical="center"/>
    </xf>
    <xf numFmtId="0" fontId="22" fillId="0" borderId="18" xfId="4" applyBorder="1">
      <alignment vertical="center"/>
    </xf>
    <xf numFmtId="0" fontId="22" fillId="0" borderId="49" xfId="4" applyBorder="1">
      <alignment vertical="center"/>
    </xf>
    <xf numFmtId="0" fontId="29" fillId="0" borderId="0" xfId="4" applyFont="1">
      <alignment vertical="center"/>
    </xf>
    <xf numFmtId="0" fontId="29" fillId="0" borderId="45" xfId="4" applyFont="1" applyBorder="1">
      <alignment vertical="center"/>
    </xf>
    <xf numFmtId="0" fontId="39" fillId="0" borderId="15" xfId="4" applyFont="1" applyBorder="1" applyAlignment="1">
      <alignment horizontal="center" vertical="center" wrapText="1"/>
    </xf>
    <xf numFmtId="0" fontId="39" fillId="0" borderId="0" xfId="4" applyFont="1">
      <alignment vertical="center"/>
    </xf>
    <xf numFmtId="0" fontId="39" fillId="11" borderId="15" xfId="4" applyFont="1" applyFill="1" applyBorder="1" applyAlignment="1">
      <alignment horizontal="center" vertical="center"/>
    </xf>
    <xf numFmtId="0" fontId="39" fillId="11" borderId="15" xfId="4" applyFont="1" applyFill="1" applyBorder="1" applyAlignment="1">
      <alignment horizontal="center" vertical="center" wrapText="1"/>
    </xf>
    <xf numFmtId="0" fontId="39" fillId="0" borderId="15" xfId="4" applyFont="1" applyBorder="1" applyAlignment="1">
      <alignment vertical="center" wrapText="1"/>
    </xf>
    <xf numFmtId="0" fontId="39" fillId="0" borderId="15" xfId="4" applyFont="1" applyBorder="1" applyAlignment="1">
      <alignment horizontal="center" vertical="center"/>
    </xf>
    <xf numFmtId="0" fontId="39" fillId="0" borderId="15" xfId="4" applyFont="1" applyFill="1" applyBorder="1" applyAlignment="1">
      <alignment horizontal="center" vertical="center" wrapText="1"/>
    </xf>
    <xf numFmtId="0" fontId="39" fillId="0" borderId="15" xfId="4" applyFont="1" applyBorder="1">
      <alignment vertical="center"/>
    </xf>
    <xf numFmtId="0" fontId="39" fillId="0" borderId="15" xfId="4" applyFont="1" applyBorder="1" applyAlignment="1">
      <alignment horizontal="center" vertical="center" shrinkToFit="1"/>
    </xf>
    <xf numFmtId="180" fontId="39" fillId="0" borderId="15" xfId="4" applyNumberFormat="1" applyFont="1" applyBorder="1" applyAlignment="1">
      <alignment horizontal="center" vertical="center" wrapText="1"/>
    </xf>
    <xf numFmtId="180" fontId="39" fillId="0" borderId="15" xfId="4" applyNumberFormat="1" applyFont="1" applyBorder="1" applyAlignment="1">
      <alignment vertical="center" wrapText="1"/>
    </xf>
    <xf numFmtId="0" fontId="34" fillId="0" borderId="0" xfId="4" applyFont="1">
      <alignment vertical="center"/>
    </xf>
    <xf numFmtId="0" fontId="43" fillId="0" borderId="63" xfId="4" applyFont="1" applyBorder="1">
      <alignment vertical="center"/>
    </xf>
    <xf numFmtId="0" fontId="44" fillId="0" borderId="64" xfId="4" applyFont="1" applyBorder="1" applyAlignment="1">
      <alignment horizontal="center" vertical="center"/>
    </xf>
    <xf numFmtId="0" fontId="44" fillId="0" borderId="65" xfId="4" applyFont="1" applyBorder="1" applyAlignment="1">
      <alignment horizontal="center" vertical="center"/>
    </xf>
    <xf numFmtId="0" fontId="44" fillId="0" borderId="66" xfId="4" applyFont="1" applyBorder="1" applyAlignment="1">
      <alignment horizontal="center" vertical="center"/>
    </xf>
    <xf numFmtId="0" fontId="44" fillId="0" borderId="15" xfId="4" applyFont="1" applyBorder="1" applyAlignment="1">
      <alignment horizontal="center" vertical="center"/>
    </xf>
    <xf numFmtId="0" fontId="44" fillId="0" borderId="67" xfId="4" applyFont="1" applyBorder="1" applyAlignment="1">
      <alignment horizontal="center" vertical="center"/>
    </xf>
    <xf numFmtId="0" fontId="43" fillId="12" borderId="15" xfId="4" applyFont="1" applyFill="1" applyBorder="1" applyAlignment="1">
      <alignment horizontal="center" vertical="center"/>
    </xf>
    <xf numFmtId="0" fontId="43" fillId="13" borderId="15" xfId="4" applyFont="1" applyFill="1" applyBorder="1" applyAlignment="1">
      <alignment horizontal="center" vertical="center"/>
    </xf>
    <xf numFmtId="0" fontId="43" fillId="14" borderId="15" xfId="4" applyFont="1" applyFill="1" applyBorder="1" applyAlignment="1">
      <alignment horizontal="center" vertical="center"/>
    </xf>
    <xf numFmtId="0" fontId="43" fillId="15" borderId="67" xfId="4" applyFont="1" applyFill="1" applyBorder="1" applyAlignment="1">
      <alignment horizontal="center" vertical="center"/>
    </xf>
    <xf numFmtId="0" fontId="43" fillId="15" borderId="15" xfId="4" applyFont="1" applyFill="1" applyBorder="1" applyAlignment="1">
      <alignment horizontal="center" vertical="center"/>
    </xf>
    <xf numFmtId="0" fontId="44" fillId="0" borderId="68" xfId="4" applyFont="1" applyBorder="1" applyAlignment="1">
      <alignment horizontal="center" vertical="center"/>
    </xf>
    <xf numFmtId="0" fontId="44" fillId="0" borderId="69" xfId="4" applyFont="1" applyBorder="1" applyAlignment="1">
      <alignment horizontal="center" vertical="center"/>
    </xf>
    <xf numFmtId="0" fontId="43" fillId="15" borderId="69" xfId="4" applyFont="1" applyFill="1" applyBorder="1" applyAlignment="1">
      <alignment horizontal="center" vertical="center"/>
    </xf>
    <xf numFmtId="0" fontId="43" fillId="15" borderId="70" xfId="4" applyFont="1" applyFill="1" applyBorder="1" applyAlignment="1">
      <alignment horizontal="center" vertical="center"/>
    </xf>
    <xf numFmtId="0" fontId="45" fillId="0" borderId="71" xfId="4" applyFont="1" applyBorder="1" applyAlignment="1">
      <alignment horizontal="center" vertical="center" wrapText="1"/>
    </xf>
    <xf numFmtId="0" fontId="27" fillId="0" borderId="72" xfId="4" applyFont="1" applyBorder="1" applyAlignment="1">
      <alignment horizontal="center" vertical="center" wrapText="1"/>
    </xf>
    <xf numFmtId="0" fontId="46" fillId="0" borderId="77" xfId="4" applyFont="1" applyBorder="1" applyAlignment="1">
      <alignment horizontal="center" vertical="center" wrapText="1"/>
    </xf>
    <xf numFmtId="0" fontId="45" fillId="0" borderId="78" xfId="4" applyFont="1" applyBorder="1" applyAlignment="1">
      <alignment horizontal="center" vertical="center" wrapText="1"/>
    </xf>
    <xf numFmtId="0" fontId="27" fillId="0" borderId="79" xfId="4" applyFont="1" applyBorder="1" applyAlignment="1">
      <alignment horizontal="center" vertical="center" wrapText="1"/>
    </xf>
    <xf numFmtId="0" fontId="46" fillId="0" borderId="67" xfId="4" applyFont="1" applyBorder="1" applyAlignment="1">
      <alignment horizontal="center" vertical="center" wrapText="1"/>
    </xf>
    <xf numFmtId="0" fontId="45" fillId="0" borderId="80" xfId="4" applyFont="1" applyBorder="1" applyAlignment="1">
      <alignment horizontal="center" vertical="center"/>
    </xf>
    <xf numFmtId="0" fontId="28" fillId="0" borderId="7" xfId="4" applyFont="1" applyBorder="1" applyAlignment="1">
      <alignment horizontal="center" vertical="center" wrapText="1"/>
    </xf>
    <xf numFmtId="0" fontId="45" fillId="0" borderId="66" xfId="4" applyFont="1" applyBorder="1" applyAlignment="1">
      <alignment horizontal="center" vertical="center"/>
    </xf>
    <xf numFmtId="0" fontId="48" fillId="0" borderId="15" xfId="4" applyFont="1" applyBorder="1" applyAlignment="1">
      <alignment horizontal="center" vertical="center" wrapText="1"/>
    </xf>
    <xf numFmtId="0" fontId="34" fillId="0" borderId="81" xfId="4" applyFont="1" applyBorder="1" applyAlignment="1">
      <alignment horizontal="center" vertical="center" wrapText="1"/>
    </xf>
    <xf numFmtId="0" fontId="34" fillId="0" borderId="83" xfId="4" applyFont="1" applyBorder="1" applyAlignment="1">
      <alignment horizontal="center" vertical="center" wrapText="1"/>
    </xf>
    <xf numFmtId="0" fontId="34" fillId="0" borderId="84" xfId="4" applyFont="1" applyBorder="1" applyAlignment="1">
      <alignment horizontal="center" vertical="center" wrapText="1"/>
    </xf>
    <xf numFmtId="0" fontId="34" fillId="0" borderId="15" xfId="4" applyFont="1" applyBorder="1" applyAlignment="1">
      <alignment horizontal="center" vertical="center" wrapText="1"/>
    </xf>
    <xf numFmtId="0" fontId="27" fillId="0" borderId="87" xfId="4" applyFont="1" applyBorder="1" applyAlignment="1">
      <alignment horizontal="center" vertical="center" wrapText="1"/>
    </xf>
    <xf numFmtId="0" fontId="27" fillId="0" borderId="88" xfId="4" applyFont="1" applyBorder="1" applyAlignment="1">
      <alignment vertical="center" wrapText="1"/>
    </xf>
    <xf numFmtId="0" fontId="27" fillId="0" borderId="89" xfId="4" applyFont="1" applyBorder="1" applyAlignment="1">
      <alignment horizontal="center" vertical="center" wrapText="1"/>
    </xf>
    <xf numFmtId="0" fontId="27" fillId="0" borderId="89" xfId="4" applyFont="1" applyBorder="1" applyAlignment="1">
      <alignment vertical="center" wrapText="1"/>
    </xf>
    <xf numFmtId="0" fontId="27" fillId="0" borderId="15" xfId="4" applyFont="1" applyBorder="1" applyAlignment="1">
      <alignment vertical="center" wrapText="1"/>
    </xf>
    <xf numFmtId="0" fontId="27" fillId="0" borderId="90" xfId="4" applyFont="1" applyBorder="1" applyAlignment="1">
      <alignment vertical="center" wrapText="1"/>
    </xf>
    <xf numFmtId="0" fontId="27" fillId="0" borderId="88" xfId="4" applyFont="1" applyBorder="1" applyAlignment="1">
      <alignment horizontal="center" vertical="center" wrapText="1"/>
    </xf>
    <xf numFmtId="0" fontId="27" fillId="0" borderId="91" xfId="4" applyFont="1" applyBorder="1" applyAlignment="1">
      <alignment vertical="center" wrapText="1"/>
    </xf>
    <xf numFmtId="0" fontId="27" fillId="0" borderId="92" xfId="4" applyFont="1" applyBorder="1" applyAlignment="1">
      <alignment horizontal="center" vertical="center" wrapText="1"/>
    </xf>
    <xf numFmtId="0" fontId="27" fillId="0" borderId="93" xfId="4" applyFont="1" applyBorder="1" applyAlignment="1">
      <alignment vertical="center" wrapText="1"/>
    </xf>
    <xf numFmtId="0" fontId="27" fillId="0" borderId="94" xfId="4" applyFont="1" applyBorder="1" applyAlignment="1">
      <alignment horizontal="center" vertical="center" wrapText="1"/>
    </xf>
    <xf numFmtId="0" fontId="27" fillId="0" borderId="95" xfId="4" applyFont="1" applyBorder="1" applyAlignment="1">
      <alignment vertical="center" wrapText="1"/>
    </xf>
    <xf numFmtId="0" fontId="27" fillId="0" borderId="96" xfId="4" applyFont="1" applyBorder="1" applyAlignment="1">
      <alignment vertical="center" wrapText="1"/>
    </xf>
    <xf numFmtId="0" fontId="27" fillId="0" borderId="7" xfId="4" applyFont="1" applyBorder="1" applyAlignment="1">
      <alignment vertical="center" wrapText="1"/>
    </xf>
    <xf numFmtId="0" fontId="27" fillId="0" borderId="97" xfId="4" applyFont="1" applyBorder="1" applyAlignment="1">
      <alignment vertical="center" wrapText="1"/>
    </xf>
    <xf numFmtId="0" fontId="27" fillId="0" borderId="66" xfId="4" applyFont="1" applyBorder="1">
      <alignment vertical="center"/>
    </xf>
    <xf numFmtId="0" fontId="27" fillId="0" borderId="15" xfId="4" applyFont="1" applyBorder="1">
      <alignment vertical="center"/>
    </xf>
    <xf numFmtId="0" fontId="27" fillId="0" borderId="68" xfId="4" applyFont="1" applyBorder="1">
      <alignment vertical="center"/>
    </xf>
    <xf numFmtId="0" fontId="27" fillId="0" borderId="69" xfId="4" applyFont="1" applyBorder="1">
      <alignment vertical="center"/>
    </xf>
    <xf numFmtId="0" fontId="27" fillId="0" borderId="98" xfId="4" applyFont="1" applyBorder="1" applyAlignment="1">
      <alignment horizontal="center" vertical="center" wrapText="1"/>
    </xf>
    <xf numFmtId="0" fontId="27" fillId="0" borderId="0" xfId="4" applyFont="1" applyBorder="1">
      <alignment vertical="center"/>
    </xf>
    <xf numFmtId="0" fontId="22" fillId="0" borderId="0" xfId="4" applyAlignment="1">
      <alignment horizontal="center" vertical="center"/>
    </xf>
    <xf numFmtId="0" fontId="27" fillId="0" borderId="16" xfId="4" applyFont="1" applyBorder="1" applyAlignment="1">
      <alignment horizontal="center" vertical="center" wrapText="1"/>
    </xf>
    <xf numFmtId="0" fontId="27" fillId="0" borderId="18" xfId="4" applyFont="1" applyBorder="1" applyAlignment="1">
      <alignment horizontal="center" vertical="center" wrapText="1"/>
    </xf>
    <xf numFmtId="0" fontId="22" fillId="0" borderId="16" xfId="4" applyBorder="1" applyAlignment="1">
      <alignment horizontal="center" vertical="center"/>
    </xf>
    <xf numFmtId="0" fontId="22" fillId="0" borderId="18" xfId="4" applyBorder="1" applyAlignment="1">
      <alignment horizontal="center" vertical="center"/>
    </xf>
    <xf numFmtId="0" fontId="28" fillId="0" borderId="16" xfId="4" applyFont="1" applyBorder="1" applyAlignment="1">
      <alignment horizontal="center" vertical="center" wrapText="1"/>
    </xf>
    <xf numFmtId="0" fontId="29" fillId="0" borderId="18" xfId="4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2" fillId="0" borderId="15" xfId="4" applyBorder="1" applyAlignment="1">
      <alignment horizontal="center" vertical="center" wrapText="1"/>
    </xf>
    <xf numFmtId="0" fontId="22" fillId="0" borderId="15" xfId="4" applyBorder="1" applyAlignment="1">
      <alignment horizontal="center" vertical="center"/>
    </xf>
    <xf numFmtId="0" fontId="22" fillId="0" borderId="17" xfId="4" applyBorder="1" applyAlignment="1">
      <alignment horizontal="center" vertical="center"/>
    </xf>
    <xf numFmtId="0" fontId="34" fillId="9" borderId="39" xfId="4" applyFont="1" applyFill="1" applyBorder="1" applyAlignment="1">
      <alignment horizontal="center" vertical="center" wrapText="1"/>
    </xf>
    <xf numFmtId="0" fontId="34" fillId="9" borderId="53" xfId="4" applyFont="1" applyFill="1" applyBorder="1" applyAlignment="1">
      <alignment horizontal="center" vertical="center" wrapText="1"/>
    </xf>
    <xf numFmtId="0" fontId="34" fillId="9" borderId="44" xfId="4" applyFont="1" applyFill="1" applyBorder="1" applyAlignment="1">
      <alignment horizontal="center" vertical="center" wrapText="1"/>
    </xf>
    <xf numFmtId="0" fontId="34" fillId="9" borderId="0" xfId="4" applyFont="1" applyFill="1" applyBorder="1" applyAlignment="1">
      <alignment horizontal="center" vertical="center" wrapText="1"/>
    </xf>
    <xf numFmtId="0" fontId="34" fillId="9" borderId="57" xfId="4" applyFont="1" applyFill="1" applyBorder="1" applyAlignment="1">
      <alignment horizontal="center" vertical="center" wrapText="1"/>
    </xf>
    <xf numFmtId="0" fontId="34" fillId="9" borderId="58" xfId="4" applyFont="1" applyFill="1" applyBorder="1" applyAlignment="1">
      <alignment horizontal="center" vertical="center" wrapText="1"/>
    </xf>
    <xf numFmtId="0" fontId="22" fillId="0" borderId="39" xfId="4" applyFont="1" applyBorder="1" applyAlignment="1">
      <alignment horizontal="left" vertical="center" wrapText="1"/>
    </xf>
    <xf numFmtId="0" fontId="22" fillId="0" borderId="53" xfId="4" applyFont="1" applyBorder="1" applyAlignment="1">
      <alignment horizontal="left" vertical="center" wrapText="1"/>
    </xf>
    <xf numFmtId="0" fontId="22" fillId="0" borderId="35" xfId="4" applyFont="1" applyBorder="1" applyAlignment="1">
      <alignment horizontal="left" vertical="center" wrapText="1"/>
    </xf>
    <xf numFmtId="0" fontId="22" fillId="0" borderId="44" xfId="4" applyFont="1" applyBorder="1" applyAlignment="1">
      <alignment horizontal="left" vertical="center" wrapText="1"/>
    </xf>
    <xf numFmtId="0" fontId="22" fillId="0" borderId="0" xfId="4" applyFont="1" applyBorder="1" applyAlignment="1">
      <alignment horizontal="left" vertical="center" wrapText="1"/>
    </xf>
    <xf numFmtId="0" fontId="22" fillId="0" borderId="55" xfId="4" applyFont="1" applyBorder="1" applyAlignment="1">
      <alignment horizontal="left" vertical="center" wrapText="1"/>
    </xf>
    <xf numFmtId="0" fontId="22" fillId="0" borderId="57" xfId="4" applyFont="1" applyBorder="1" applyAlignment="1">
      <alignment horizontal="left" vertical="center" wrapText="1"/>
    </xf>
    <xf numFmtId="0" fontId="22" fillId="0" borderId="58" xfId="4" applyFont="1" applyBorder="1" applyAlignment="1">
      <alignment horizontal="left" vertical="center" wrapText="1"/>
    </xf>
    <xf numFmtId="0" fontId="22" fillId="0" borderId="59" xfId="4" applyFont="1" applyBorder="1" applyAlignment="1">
      <alignment horizontal="left" vertical="center" wrapText="1"/>
    </xf>
    <xf numFmtId="0" fontId="34" fillId="9" borderId="54" xfId="4" applyFont="1" applyFill="1" applyBorder="1" applyAlignment="1">
      <alignment horizontal="center" vertical="center" wrapText="1"/>
    </xf>
    <xf numFmtId="0" fontId="34" fillId="9" borderId="56" xfId="4" applyFont="1" applyFill="1" applyBorder="1" applyAlignment="1">
      <alignment horizontal="center" vertical="center" wrapText="1"/>
    </xf>
    <xf numFmtId="0" fontId="34" fillId="9" borderId="60" xfId="4" applyFont="1" applyFill="1" applyBorder="1" applyAlignment="1">
      <alignment horizontal="center" vertical="center" wrapText="1"/>
    </xf>
    <xf numFmtId="0" fontId="22" fillId="0" borderId="53" xfId="4" applyFont="1" applyBorder="1" applyAlignment="1">
      <alignment horizontal="center" vertical="center" wrapText="1"/>
    </xf>
    <xf numFmtId="0" fontId="22" fillId="0" borderId="35" xfId="4" applyFont="1" applyBorder="1" applyAlignment="1">
      <alignment horizontal="center" vertical="center" wrapText="1"/>
    </xf>
    <xf numFmtId="0" fontId="22" fillId="0" borderId="0" xfId="4" applyFont="1" applyBorder="1" applyAlignment="1">
      <alignment horizontal="center" vertical="center" wrapText="1"/>
    </xf>
    <xf numFmtId="0" fontId="22" fillId="0" borderId="55" xfId="4" applyFont="1" applyBorder="1" applyAlignment="1">
      <alignment horizontal="center" vertical="center" wrapText="1"/>
    </xf>
    <xf numFmtId="0" fontId="22" fillId="0" borderId="58" xfId="4" applyFont="1" applyBorder="1" applyAlignment="1">
      <alignment horizontal="center" vertical="center" wrapText="1"/>
    </xf>
    <xf numFmtId="0" fontId="22" fillId="0" borderId="59" xfId="4" applyFont="1" applyBorder="1" applyAlignment="1">
      <alignment horizontal="center" vertical="center" wrapText="1"/>
    </xf>
    <xf numFmtId="0" fontId="34" fillId="9" borderId="40" xfId="4" applyFont="1" applyFill="1" applyBorder="1" applyAlignment="1">
      <alignment horizontal="center" vertical="center" wrapText="1"/>
    </xf>
    <xf numFmtId="0" fontId="34" fillId="9" borderId="45" xfId="4" applyFont="1" applyFill="1" applyBorder="1" applyAlignment="1">
      <alignment horizontal="center" vertical="center" wrapText="1"/>
    </xf>
    <xf numFmtId="0" fontId="34" fillId="9" borderId="48" xfId="4" applyFont="1" applyFill="1" applyBorder="1" applyAlignment="1">
      <alignment horizontal="center" vertical="center" wrapText="1"/>
    </xf>
    <xf numFmtId="0" fontId="34" fillId="9" borderId="49" xfId="4" applyFont="1" applyFill="1" applyBorder="1" applyAlignment="1">
      <alignment horizontal="center" vertical="center" wrapText="1"/>
    </xf>
    <xf numFmtId="0" fontId="34" fillId="9" borderId="7" xfId="4" applyFont="1" applyFill="1" applyBorder="1" applyAlignment="1">
      <alignment horizontal="left" vertical="center" wrapText="1"/>
    </xf>
    <xf numFmtId="0" fontId="34" fillId="9" borderId="26" xfId="4" applyFont="1" applyFill="1" applyBorder="1" applyAlignment="1">
      <alignment horizontal="left" vertical="center" wrapText="1"/>
    </xf>
    <xf numFmtId="14" fontId="22" fillId="0" borderId="7" xfId="4" applyNumberFormat="1" applyFont="1" applyBorder="1" applyAlignment="1">
      <alignment horizontal="center" vertical="center" wrapText="1"/>
    </xf>
    <xf numFmtId="14" fontId="22" fillId="0" borderId="26" xfId="4" applyNumberFormat="1" applyFont="1" applyBorder="1" applyAlignment="1">
      <alignment horizontal="center" vertical="center" wrapText="1"/>
    </xf>
    <xf numFmtId="0" fontId="12" fillId="0" borderId="34" xfId="6" applyFont="1" applyBorder="1" applyAlignment="1">
      <alignment horizontal="center" vertical="center" wrapText="1"/>
    </xf>
    <xf numFmtId="0" fontId="12" fillId="0" borderId="35" xfId="6" applyFont="1" applyBorder="1" applyAlignment="1">
      <alignment horizontal="center" vertical="center" wrapText="1"/>
    </xf>
    <xf numFmtId="0" fontId="12" fillId="0" borderId="36" xfId="6" applyFont="1" applyBorder="1" applyAlignment="1">
      <alignment horizontal="center" vertical="center" wrapText="1"/>
    </xf>
    <xf numFmtId="0" fontId="12" fillId="0" borderId="37" xfId="6" applyFont="1" applyBorder="1" applyAlignment="1">
      <alignment horizontal="center" vertical="center" wrapText="1"/>
    </xf>
    <xf numFmtId="2" fontId="22" fillId="0" borderId="7" xfId="4" applyNumberFormat="1" applyFont="1" applyBorder="1" applyAlignment="1">
      <alignment horizontal="center" vertical="center" wrapText="1"/>
    </xf>
    <xf numFmtId="2" fontId="22" fillId="0" borderId="26" xfId="4" applyNumberFormat="1" applyFont="1" applyBorder="1" applyAlignment="1">
      <alignment horizontal="center" vertical="center" wrapText="1"/>
    </xf>
    <xf numFmtId="0" fontId="12" fillId="0" borderId="34" xfId="6" applyFont="1" applyBorder="1" applyAlignment="1">
      <alignment horizontal="left" vertical="center" wrapText="1"/>
    </xf>
    <xf numFmtId="0" fontId="12" fillId="0" borderId="35" xfId="6" applyFont="1" applyBorder="1" applyAlignment="1">
      <alignment horizontal="left" vertical="center" wrapText="1"/>
    </xf>
    <xf numFmtId="0" fontId="12" fillId="0" borderId="36" xfId="6" applyFont="1" applyBorder="1" applyAlignment="1">
      <alignment horizontal="left" vertical="center" wrapText="1"/>
    </xf>
    <xf numFmtId="0" fontId="12" fillId="0" borderId="37" xfId="6" applyFont="1" applyBorder="1" applyAlignment="1">
      <alignment horizontal="left" vertical="center" wrapText="1"/>
    </xf>
    <xf numFmtId="0" fontId="34" fillId="9" borderId="31" xfId="4" applyFont="1" applyFill="1" applyBorder="1" applyAlignment="1">
      <alignment horizontal="center" vertical="center" wrapText="1"/>
    </xf>
    <xf numFmtId="0" fontId="34" fillId="9" borderId="15" xfId="4" applyFont="1" applyFill="1" applyBorder="1" applyAlignment="1">
      <alignment horizontal="center" vertical="center" wrapText="1"/>
    </xf>
    <xf numFmtId="0" fontId="22" fillId="0" borderId="32" xfId="4" applyFont="1" applyBorder="1" applyAlignment="1">
      <alignment horizontal="center" vertical="center" wrapText="1"/>
    </xf>
    <xf numFmtId="0" fontId="22" fillId="0" borderId="38" xfId="4" applyFont="1" applyBorder="1" applyAlignment="1">
      <alignment horizontal="left" vertical="center" wrapText="1"/>
    </xf>
    <xf numFmtId="3" fontId="22" fillId="0" borderId="32" xfId="4" applyNumberFormat="1" applyFont="1" applyBorder="1" applyAlignment="1">
      <alignment horizontal="center" vertical="center" wrapText="1"/>
    </xf>
    <xf numFmtId="0" fontId="34" fillId="9" borderId="25" xfId="4" applyFont="1" applyFill="1" applyBorder="1" applyAlignment="1">
      <alignment horizontal="center" vertical="center" wrapText="1"/>
    </xf>
    <xf numFmtId="0" fontId="34" fillId="9" borderId="26" xfId="4" applyFont="1" applyFill="1" applyBorder="1" applyAlignment="1">
      <alignment horizontal="center" vertical="center" wrapText="1"/>
    </xf>
    <xf numFmtId="179" fontId="22" fillId="0" borderId="27" xfId="5" applyNumberFormat="1" applyFont="1" applyBorder="1" applyAlignment="1">
      <alignment horizontal="center" vertical="center" wrapText="1"/>
    </xf>
    <xf numFmtId="179" fontId="22" fillId="0" borderId="28" xfId="5" applyNumberFormat="1" applyFont="1" applyBorder="1" applyAlignment="1">
      <alignment horizontal="center" vertical="center" wrapText="1"/>
    </xf>
    <xf numFmtId="179" fontId="22" fillId="0" borderId="29" xfId="5" applyNumberFormat="1" applyFont="1" applyBorder="1" applyAlignment="1">
      <alignment horizontal="center" vertical="center" wrapText="1"/>
    </xf>
    <xf numFmtId="0" fontId="22" fillId="0" borderId="26" xfId="4" applyFont="1" applyBorder="1" applyAlignment="1">
      <alignment horizontal="center" vertical="center" wrapText="1"/>
    </xf>
    <xf numFmtId="0" fontId="22" fillId="0" borderId="30" xfId="4" applyFont="1" applyBorder="1" applyAlignment="1">
      <alignment horizontal="center" vertical="center" wrapText="1"/>
    </xf>
    <xf numFmtId="0" fontId="22" fillId="0" borderId="32" xfId="4" applyBorder="1" applyAlignment="1">
      <alignment horizontal="center" vertical="center" wrapText="1"/>
    </xf>
    <xf numFmtId="0" fontId="34" fillId="9" borderId="16" xfId="6" applyFont="1" applyFill="1" applyBorder="1" applyAlignment="1">
      <alignment horizontal="center" vertical="center" wrapText="1"/>
    </xf>
    <xf numFmtId="0" fontId="34" fillId="9" borderId="33" xfId="6" applyFont="1" applyFill="1" applyBorder="1" applyAlignment="1">
      <alignment horizontal="center" vertical="center" wrapText="1"/>
    </xf>
    <xf numFmtId="0" fontId="30" fillId="0" borderId="0" xfId="4" applyFont="1" applyAlignment="1">
      <alignment horizontal="center" vertical="center"/>
    </xf>
    <xf numFmtId="0" fontId="31" fillId="0" borderId="20" xfId="4" applyFont="1" applyBorder="1" applyAlignment="1">
      <alignment horizontal="center" vertical="center" wrapText="1"/>
    </xf>
    <xf numFmtId="0" fontId="27" fillId="0" borderId="20" xfId="4" applyFont="1" applyBorder="1" applyAlignment="1">
      <alignment horizontal="center" vertical="center" wrapText="1"/>
    </xf>
    <xf numFmtId="0" fontId="27" fillId="0" borderId="21" xfId="4" applyFont="1" applyBorder="1" applyAlignment="1">
      <alignment horizontal="center" vertical="center" wrapText="1"/>
    </xf>
    <xf numFmtId="0" fontId="31" fillId="9" borderId="22" xfId="4" applyFont="1" applyFill="1" applyBorder="1" applyAlignment="1">
      <alignment horizontal="center" vertical="center" wrapText="1"/>
    </xf>
    <xf numFmtId="0" fontId="31" fillId="9" borderId="23" xfId="4" applyFont="1" applyFill="1" applyBorder="1" applyAlignment="1">
      <alignment horizontal="center" vertical="center" wrapText="1"/>
    </xf>
    <xf numFmtId="0" fontId="31" fillId="9" borderId="24" xfId="4" applyFont="1" applyFill="1" applyBorder="1" applyAlignment="1">
      <alignment horizontal="center" vertical="center" wrapText="1"/>
    </xf>
    <xf numFmtId="0" fontId="28" fillId="0" borderId="15" xfId="4" applyFont="1" applyBorder="1" applyAlignment="1">
      <alignment horizontal="center" vertical="center" wrapText="1"/>
    </xf>
    <xf numFmtId="0" fontId="28" fillId="0" borderId="15" xfId="4" applyFont="1" applyBorder="1" applyAlignment="1">
      <alignment horizontal="center" vertical="center"/>
    </xf>
    <xf numFmtId="0" fontId="30" fillId="0" borderId="0" xfId="6" applyFont="1" applyAlignment="1">
      <alignment horizontal="center" vertical="center"/>
    </xf>
    <xf numFmtId="0" fontId="18" fillId="4" borderId="5" xfId="1" applyFont="1" applyFill="1" applyBorder="1" applyAlignment="1">
      <alignment horizontal="left" vertical="center" wrapText="1"/>
    </xf>
    <xf numFmtId="0" fontId="18" fillId="4" borderId="5" xfId="1" applyFont="1" applyFill="1" applyBorder="1" applyAlignment="1">
      <alignment horizontal="left" vertical="center"/>
    </xf>
    <xf numFmtId="0" fontId="18" fillId="4" borderId="6" xfId="1" applyFont="1" applyFill="1" applyBorder="1" applyAlignment="1">
      <alignment horizontal="left" vertical="center"/>
    </xf>
    <xf numFmtId="0" fontId="16" fillId="5" borderId="2" xfId="1" applyFont="1" applyFill="1" applyBorder="1" applyAlignment="1">
      <alignment horizontal="center" vertical="center"/>
    </xf>
    <xf numFmtId="0" fontId="16" fillId="6" borderId="2" xfId="1" applyFont="1" applyFill="1" applyBorder="1" applyAlignment="1">
      <alignment horizontal="center" vertical="center"/>
    </xf>
    <xf numFmtId="10" fontId="16" fillId="4" borderId="2" xfId="1" applyNumberFormat="1" applyFont="1" applyFill="1" applyBorder="1" applyAlignment="1">
      <alignment horizontal="center" vertical="center" wrapText="1"/>
    </xf>
    <xf numFmtId="10" fontId="16" fillId="7" borderId="2" xfId="1" applyNumberFormat="1" applyFont="1" applyFill="1" applyBorder="1" applyAlignment="1">
      <alignment horizontal="center" vertical="center" wrapText="1"/>
    </xf>
    <xf numFmtId="10" fontId="16" fillId="5" borderId="3" xfId="1" applyNumberFormat="1" applyFont="1" applyFill="1" applyBorder="1" applyAlignment="1">
      <alignment horizontal="center" vertical="center" wrapText="1"/>
    </xf>
    <xf numFmtId="10" fontId="16" fillId="6" borderId="3" xfId="1" applyNumberFormat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left" vertical="center" wrapText="1"/>
    </xf>
    <xf numFmtId="14" fontId="16" fillId="5" borderId="2" xfId="1" applyNumberFormat="1" applyFont="1" applyFill="1" applyBorder="1" applyAlignment="1">
      <alignment horizontal="center" vertical="center" wrapText="1"/>
    </xf>
    <xf numFmtId="14" fontId="16" fillId="6" borderId="2" xfId="1" applyNumberFormat="1" applyFont="1" applyFill="1" applyBorder="1" applyAlignment="1">
      <alignment horizontal="center" vertical="center"/>
    </xf>
    <xf numFmtId="177" fontId="16" fillId="4" borderId="2" xfId="1" applyNumberFormat="1" applyFont="1" applyFill="1" applyBorder="1" applyAlignment="1">
      <alignment horizontal="center" vertical="center" wrapText="1"/>
    </xf>
    <xf numFmtId="177" fontId="16" fillId="6" borderId="2" xfId="1" applyNumberFormat="1" applyFont="1" applyFill="1" applyBorder="1" applyAlignment="1">
      <alignment horizontal="center" vertical="center" wrapText="1"/>
    </xf>
    <xf numFmtId="1" fontId="16" fillId="4" borderId="2" xfId="1" applyNumberFormat="1" applyFont="1" applyFill="1" applyBorder="1" applyAlignment="1">
      <alignment horizontal="center" vertical="center" wrapText="1"/>
    </xf>
    <xf numFmtId="1" fontId="16" fillId="6" borderId="2" xfId="1" applyNumberFormat="1" applyFont="1" applyFill="1" applyBorder="1" applyAlignment="1">
      <alignment horizontal="center" vertical="center" wrapText="1"/>
    </xf>
    <xf numFmtId="178" fontId="16" fillId="5" borderId="2" xfId="1" applyNumberFormat="1" applyFont="1" applyFill="1" applyBorder="1" applyAlignment="1">
      <alignment horizontal="center" vertical="center"/>
    </xf>
    <xf numFmtId="178" fontId="16" fillId="6" borderId="2" xfId="1" applyNumberFormat="1" applyFont="1" applyFill="1" applyBorder="1" applyAlignment="1">
      <alignment horizontal="center" vertical="center"/>
    </xf>
    <xf numFmtId="14" fontId="16" fillId="5" borderId="2" xfId="1" applyNumberFormat="1" applyFont="1" applyFill="1" applyBorder="1" applyAlignment="1">
      <alignment horizontal="center" vertical="center"/>
    </xf>
    <xf numFmtId="176" fontId="16" fillId="4" borderId="2" xfId="1" applyNumberFormat="1" applyFont="1" applyFill="1" applyBorder="1" applyAlignment="1">
      <alignment horizontal="center" vertical="center" wrapText="1"/>
    </xf>
    <xf numFmtId="176" fontId="16" fillId="7" borderId="2" xfId="1" applyNumberFormat="1" applyFont="1" applyFill="1" applyBorder="1" applyAlignment="1">
      <alignment horizontal="center" vertical="center" wrapText="1"/>
    </xf>
    <xf numFmtId="176" fontId="16" fillId="4" borderId="2" xfId="1" applyNumberFormat="1" applyFont="1" applyFill="1" applyBorder="1" applyAlignment="1">
      <alignment horizontal="center" vertical="top" wrapText="1"/>
    </xf>
    <xf numFmtId="176" fontId="16" fillId="7" borderId="2" xfId="1" applyNumberFormat="1" applyFont="1" applyFill="1" applyBorder="1" applyAlignment="1">
      <alignment horizontal="center" vertical="top" wrapText="1"/>
    </xf>
    <xf numFmtId="0" fontId="15" fillId="2" borderId="0" xfId="1" applyFont="1" applyFill="1" applyAlignment="1">
      <alignment horizontal="left" vertical="center"/>
    </xf>
    <xf numFmtId="0" fontId="16" fillId="3" borderId="1" xfId="1" applyFont="1" applyFill="1" applyBorder="1" applyAlignment="1">
      <alignment horizontal="center" vertical="center" wrapText="1"/>
    </xf>
    <xf numFmtId="0" fontId="16" fillId="3" borderId="0" xfId="1" applyFont="1" applyFill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/>
    </xf>
    <xf numFmtId="0" fontId="16" fillId="5" borderId="3" xfId="1" applyFont="1" applyFill="1" applyBorder="1" applyAlignment="1">
      <alignment horizontal="center" vertical="center"/>
    </xf>
    <xf numFmtId="0" fontId="16" fillId="6" borderId="0" xfId="1" applyFont="1" applyFill="1" applyAlignment="1">
      <alignment horizontal="center" vertical="center"/>
    </xf>
    <xf numFmtId="0" fontId="16" fillId="6" borderId="3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wrapText="1"/>
    </xf>
    <xf numFmtId="0" fontId="39" fillId="11" borderId="15" xfId="4" applyFont="1" applyFill="1" applyBorder="1" applyAlignment="1">
      <alignment horizontal="center" vertical="center" wrapText="1"/>
    </xf>
    <xf numFmtId="0" fontId="40" fillId="10" borderId="15" xfId="4" applyFont="1" applyFill="1" applyBorder="1" applyAlignment="1">
      <alignment horizontal="center" vertical="center" wrapText="1"/>
    </xf>
    <xf numFmtId="0" fontId="39" fillId="11" borderId="15" xfId="4" applyFont="1" applyFill="1" applyBorder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42" fillId="0" borderId="62" xfId="4" applyFont="1" applyBorder="1" applyAlignment="1">
      <alignment horizontal="center" vertical="center"/>
    </xf>
    <xf numFmtId="0" fontId="34" fillId="0" borderId="82" xfId="4" applyFont="1" applyBorder="1" applyAlignment="1">
      <alignment horizontal="center" vertical="center" wrapText="1"/>
    </xf>
    <xf numFmtId="0" fontId="34" fillId="0" borderId="86" xfId="4" applyFont="1" applyBorder="1" applyAlignment="1">
      <alignment horizontal="center" vertical="center" wrapText="1"/>
    </xf>
    <xf numFmtId="0" fontId="49" fillId="0" borderId="73" xfId="4" applyFont="1" applyBorder="1" applyAlignment="1">
      <alignment horizontal="right" vertical="center"/>
    </xf>
    <xf numFmtId="0" fontId="26" fillId="16" borderId="73" xfId="4" applyFont="1" applyFill="1" applyBorder="1" applyAlignment="1">
      <alignment horizontal="center" vertical="center" wrapText="1"/>
    </xf>
    <xf numFmtId="0" fontId="26" fillId="16" borderId="74" xfId="4" applyFont="1" applyFill="1" applyBorder="1" applyAlignment="1">
      <alignment horizontal="center" vertical="center" wrapText="1"/>
    </xf>
    <xf numFmtId="0" fontId="26" fillId="16" borderId="61" xfId="4" applyFont="1" applyFill="1" applyBorder="1" applyAlignment="1">
      <alignment horizontal="center" vertical="center" wrapText="1"/>
    </xf>
    <xf numFmtId="0" fontId="26" fillId="16" borderId="49" xfId="4" applyFont="1" applyFill="1" applyBorder="1" applyAlignment="1">
      <alignment horizontal="center" vertical="center" wrapText="1"/>
    </xf>
    <xf numFmtId="0" fontId="45" fillId="0" borderId="75" xfId="4" applyFont="1" applyBorder="1" applyAlignment="1">
      <alignment horizontal="center" vertical="center" wrapText="1"/>
    </xf>
    <xf numFmtId="0" fontId="45" fillId="0" borderId="76" xfId="4" applyFont="1" applyBorder="1" applyAlignment="1">
      <alignment horizontal="center" vertical="center" wrapText="1"/>
    </xf>
    <xf numFmtId="0" fontId="45" fillId="0" borderId="16" xfId="4" applyFont="1" applyBorder="1" applyAlignment="1">
      <alignment horizontal="center" vertical="center" wrapText="1"/>
    </xf>
    <xf numFmtId="0" fontId="45" fillId="0" borderId="17" xfId="4" applyFont="1" applyBorder="1" applyAlignment="1">
      <alignment horizontal="center" vertical="center" wrapText="1"/>
    </xf>
    <xf numFmtId="0" fontId="47" fillId="0" borderId="15" xfId="4" applyFont="1" applyBorder="1" applyAlignment="1">
      <alignment horizontal="center" vertical="center" wrapText="1"/>
    </xf>
    <xf numFmtId="0" fontId="34" fillId="0" borderId="18" xfId="4" applyFont="1" applyBorder="1" applyAlignment="1">
      <alignment horizontal="center" vertical="center" wrapText="1"/>
    </xf>
    <xf numFmtId="0" fontId="34" fillId="0" borderId="15" xfId="4" applyFont="1" applyBorder="1" applyAlignment="1">
      <alignment horizontal="center" vertical="center" wrapText="1"/>
    </xf>
    <xf numFmtId="0" fontId="34" fillId="0" borderId="81" xfId="4" applyFont="1" applyBorder="1" applyAlignment="1">
      <alignment horizontal="center" vertical="center" wrapText="1"/>
    </xf>
    <xf numFmtId="0" fontId="34" fillId="0" borderId="85" xfId="4" applyFont="1" applyBorder="1" applyAlignment="1">
      <alignment horizontal="center" vertical="center" wrapText="1"/>
    </xf>
  </cellXfs>
  <cellStyles count="7">
    <cellStyle name="백분율 3" xfId="3"/>
    <cellStyle name="쉼표 [0] 2" xfId="5"/>
    <cellStyle name="표준" xfId="0" builtinId="0"/>
    <cellStyle name="표준 2" xfId="4"/>
    <cellStyle name="표준 2 2" xfId="6"/>
    <cellStyle name="표준 3" xfId="1"/>
    <cellStyle name="하이퍼링크" xfId="2" builtinId="8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2F2F2"/>
        </pattern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189630</xdr:colOff>
      <xdr:row>1</xdr:row>
      <xdr:rowOff>138549</xdr:rowOff>
    </xdr:from>
    <xdr:to>
      <xdr:col>12</xdr:col>
      <xdr:colOff>383597</xdr:colOff>
      <xdr:row>6</xdr:row>
      <xdr:rowOff>138548</xdr:rowOff>
    </xdr:to>
    <xdr:sp macro="" textlink="">
      <xdr:nvSpPr>
        <xdr:cNvPr id="2" name="직사각형 1"/>
        <xdr:cNvSpPr/>
      </xdr:nvSpPr>
      <xdr:spPr>
        <a:xfrm>
          <a:off x="875430" y="348099"/>
          <a:ext cx="7737767" cy="104774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28575</xdr:rowOff>
    </xdr:from>
    <xdr:to>
      <xdr:col>2</xdr:col>
      <xdr:colOff>142875</xdr:colOff>
      <xdr:row>2</xdr:row>
      <xdr:rowOff>171450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8125"/>
          <a:ext cx="742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28575</xdr:rowOff>
    </xdr:from>
    <xdr:to>
      <xdr:col>1</xdr:col>
      <xdr:colOff>381000</xdr:colOff>
      <xdr:row>1</xdr:row>
      <xdr:rowOff>161925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7334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" name="연결선: 꺾임 142">
          <a:extLst>
            <a:ext uri="{FF2B5EF4-FFF2-40B4-BE49-F238E27FC236}">
              <a16:creationId xmlns:a16="http://schemas.microsoft.com/office/drawing/2014/main" id="{63F36FFB-0B32-4E75-AC5F-83ACC93BF37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" name="연결선: 꺾임 143">
          <a:extLst>
            <a:ext uri="{FF2B5EF4-FFF2-40B4-BE49-F238E27FC236}">
              <a16:creationId xmlns:a16="http://schemas.microsoft.com/office/drawing/2014/main" id="{DD668848-0E9F-4294-88D7-7D15D593739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" name="연결선: 꺾임 144">
          <a:extLst>
            <a:ext uri="{FF2B5EF4-FFF2-40B4-BE49-F238E27FC236}">
              <a16:creationId xmlns:a16="http://schemas.microsoft.com/office/drawing/2014/main" id="{7DBCD8EC-7E8A-4A9A-B9FB-E2EC490E2A0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" name="연결선: 꺾임 145">
          <a:extLst>
            <a:ext uri="{FF2B5EF4-FFF2-40B4-BE49-F238E27FC236}">
              <a16:creationId xmlns:a16="http://schemas.microsoft.com/office/drawing/2014/main" id="{C1D1C9C4-36DB-4D88-9588-303DF59302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" name="연결선: 꺾임 146">
          <a:extLst>
            <a:ext uri="{FF2B5EF4-FFF2-40B4-BE49-F238E27FC236}">
              <a16:creationId xmlns:a16="http://schemas.microsoft.com/office/drawing/2014/main" id="{D5808208-6C98-4965-8F19-F257AE71CC4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" name="연결선: 꺾임 147">
          <a:extLst>
            <a:ext uri="{FF2B5EF4-FFF2-40B4-BE49-F238E27FC236}">
              <a16:creationId xmlns:a16="http://schemas.microsoft.com/office/drawing/2014/main" id="{788EBC59-244A-4E3E-B0B8-7EC913E6B3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" name="연결선: 꺾임 148">
          <a:extLst>
            <a:ext uri="{FF2B5EF4-FFF2-40B4-BE49-F238E27FC236}">
              <a16:creationId xmlns:a16="http://schemas.microsoft.com/office/drawing/2014/main" id="{E7952225-22AC-4B22-ADD2-8ABC77A8B84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" name="연결선: 꺾임 149">
          <a:extLst>
            <a:ext uri="{FF2B5EF4-FFF2-40B4-BE49-F238E27FC236}">
              <a16:creationId xmlns:a16="http://schemas.microsoft.com/office/drawing/2014/main" id="{9C336110-3DB1-4749-9C10-2FD66C8EA7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" name="연결선: 꺾임 150">
          <a:extLst>
            <a:ext uri="{FF2B5EF4-FFF2-40B4-BE49-F238E27FC236}">
              <a16:creationId xmlns:a16="http://schemas.microsoft.com/office/drawing/2014/main" id="{18149BBD-6FC9-418F-B41E-6B08409D5B9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" name="연결선: 꺾임 151">
          <a:extLst>
            <a:ext uri="{FF2B5EF4-FFF2-40B4-BE49-F238E27FC236}">
              <a16:creationId xmlns:a16="http://schemas.microsoft.com/office/drawing/2014/main" id="{A3B1378F-3F18-4343-AA3D-ED8437ED4B4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" name="연결선: 꺾임 152">
          <a:extLst>
            <a:ext uri="{FF2B5EF4-FFF2-40B4-BE49-F238E27FC236}">
              <a16:creationId xmlns:a16="http://schemas.microsoft.com/office/drawing/2014/main" id="{A18660C0-A969-4204-ADFE-C566E40E9F1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" name="연결선: 꺾임 153">
          <a:extLst>
            <a:ext uri="{FF2B5EF4-FFF2-40B4-BE49-F238E27FC236}">
              <a16:creationId xmlns:a16="http://schemas.microsoft.com/office/drawing/2014/main" id="{E1E16F24-0DEA-432C-887F-8AF5D2B1717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" name="연결선: 꺾임 154">
          <a:extLst>
            <a:ext uri="{FF2B5EF4-FFF2-40B4-BE49-F238E27FC236}">
              <a16:creationId xmlns:a16="http://schemas.microsoft.com/office/drawing/2014/main" id="{7B151077-CBA5-444D-8D41-E92FA97349F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" name="연결선: 꺾임 155">
          <a:extLst>
            <a:ext uri="{FF2B5EF4-FFF2-40B4-BE49-F238E27FC236}">
              <a16:creationId xmlns:a16="http://schemas.microsoft.com/office/drawing/2014/main" id="{C94AFDB9-B0CC-4E51-BCC5-865B0A854B7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" name="연결선: 꺾임 156">
          <a:extLst>
            <a:ext uri="{FF2B5EF4-FFF2-40B4-BE49-F238E27FC236}">
              <a16:creationId xmlns:a16="http://schemas.microsoft.com/office/drawing/2014/main" id="{C24BF470-032F-4EB5-8394-AB7B9E858B9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" name="연결선: 꺾임 157">
          <a:extLst>
            <a:ext uri="{FF2B5EF4-FFF2-40B4-BE49-F238E27FC236}">
              <a16:creationId xmlns:a16="http://schemas.microsoft.com/office/drawing/2014/main" id="{2464185D-BD02-4748-B3C8-D81875FFFB5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" name="연결선: 꺾임 158">
          <a:extLst>
            <a:ext uri="{FF2B5EF4-FFF2-40B4-BE49-F238E27FC236}">
              <a16:creationId xmlns:a16="http://schemas.microsoft.com/office/drawing/2014/main" id="{F83EECF1-F0E9-42F9-8532-09CC15A4EA7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" name="연결선: 꺾임 159">
          <a:extLst>
            <a:ext uri="{FF2B5EF4-FFF2-40B4-BE49-F238E27FC236}">
              <a16:creationId xmlns:a16="http://schemas.microsoft.com/office/drawing/2014/main" id="{59597519-903C-4A1D-BCFF-ABF8535AF58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" name="연결선: 꺾임 160">
          <a:extLst>
            <a:ext uri="{FF2B5EF4-FFF2-40B4-BE49-F238E27FC236}">
              <a16:creationId xmlns:a16="http://schemas.microsoft.com/office/drawing/2014/main" id="{ADE04D6B-DD2C-425B-A0AD-3AFC4E6199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" name="연결선: 꺾임 161">
          <a:extLst>
            <a:ext uri="{FF2B5EF4-FFF2-40B4-BE49-F238E27FC236}">
              <a16:creationId xmlns:a16="http://schemas.microsoft.com/office/drawing/2014/main" id="{AD420273-C17F-42B8-9B2D-05DDD4F72CF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" name="연결선: 꺾임 162">
          <a:extLst>
            <a:ext uri="{FF2B5EF4-FFF2-40B4-BE49-F238E27FC236}">
              <a16:creationId xmlns:a16="http://schemas.microsoft.com/office/drawing/2014/main" id="{B5C38DD8-6652-440C-8F36-601A23FE6E5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" name="연결선: 꺾임 163">
          <a:extLst>
            <a:ext uri="{FF2B5EF4-FFF2-40B4-BE49-F238E27FC236}">
              <a16:creationId xmlns:a16="http://schemas.microsoft.com/office/drawing/2014/main" id="{9DDBA778-6BF9-46AA-A257-791E367666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" name="연결선: 꺾임 164">
          <a:extLst>
            <a:ext uri="{FF2B5EF4-FFF2-40B4-BE49-F238E27FC236}">
              <a16:creationId xmlns:a16="http://schemas.microsoft.com/office/drawing/2014/main" id="{9C26F931-EA04-438C-AF57-D8F5D6E6EB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" name="연결선: 꺾임 165">
          <a:extLst>
            <a:ext uri="{FF2B5EF4-FFF2-40B4-BE49-F238E27FC236}">
              <a16:creationId xmlns:a16="http://schemas.microsoft.com/office/drawing/2014/main" id="{6FAA1722-890C-4429-BFE0-B5FB26D9440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" name="연결선: 꺾임 166">
          <a:extLst>
            <a:ext uri="{FF2B5EF4-FFF2-40B4-BE49-F238E27FC236}">
              <a16:creationId xmlns:a16="http://schemas.microsoft.com/office/drawing/2014/main" id="{997B68C5-AAE1-419D-B5F2-FFEF01EDF6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" name="연결선: 꺾임 167">
          <a:extLst>
            <a:ext uri="{FF2B5EF4-FFF2-40B4-BE49-F238E27FC236}">
              <a16:creationId xmlns:a16="http://schemas.microsoft.com/office/drawing/2014/main" id="{613B3C47-6AE5-4C05-AA06-CB2D3B2622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" name="연결선: 꺾임 168">
          <a:extLst>
            <a:ext uri="{FF2B5EF4-FFF2-40B4-BE49-F238E27FC236}">
              <a16:creationId xmlns:a16="http://schemas.microsoft.com/office/drawing/2014/main" id="{B19F73FB-13FA-4B3B-B2BE-3994BC65FBC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" name="연결선: 꺾임 169">
          <a:extLst>
            <a:ext uri="{FF2B5EF4-FFF2-40B4-BE49-F238E27FC236}">
              <a16:creationId xmlns:a16="http://schemas.microsoft.com/office/drawing/2014/main" id="{96A4B329-4DE7-4602-9E44-8897A98E006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" name="연결선: 꺾임 170">
          <a:extLst>
            <a:ext uri="{FF2B5EF4-FFF2-40B4-BE49-F238E27FC236}">
              <a16:creationId xmlns:a16="http://schemas.microsoft.com/office/drawing/2014/main" id="{7AA10977-F7F0-4F1D-B667-4A58ECED73A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" name="연결선: 꺾임 171">
          <a:extLst>
            <a:ext uri="{FF2B5EF4-FFF2-40B4-BE49-F238E27FC236}">
              <a16:creationId xmlns:a16="http://schemas.microsoft.com/office/drawing/2014/main" id="{94B6D560-0B52-4E48-9508-9C9C0E9D1C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" name="연결선: 꺾임 172">
          <a:extLst>
            <a:ext uri="{FF2B5EF4-FFF2-40B4-BE49-F238E27FC236}">
              <a16:creationId xmlns:a16="http://schemas.microsoft.com/office/drawing/2014/main" id="{7258F5BC-E2A7-44D0-AA13-C2A0F2F1575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" name="연결선: 꺾임 173">
          <a:extLst>
            <a:ext uri="{FF2B5EF4-FFF2-40B4-BE49-F238E27FC236}">
              <a16:creationId xmlns:a16="http://schemas.microsoft.com/office/drawing/2014/main" id="{1FCC178D-29A1-4891-82E4-62336245E0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" name="연결선: 꺾임 174">
          <a:extLst>
            <a:ext uri="{FF2B5EF4-FFF2-40B4-BE49-F238E27FC236}">
              <a16:creationId xmlns:a16="http://schemas.microsoft.com/office/drawing/2014/main" id="{D71FD233-4562-462C-BAE8-6EE48657F1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" name="연결선: 꺾임 175">
          <a:extLst>
            <a:ext uri="{FF2B5EF4-FFF2-40B4-BE49-F238E27FC236}">
              <a16:creationId xmlns:a16="http://schemas.microsoft.com/office/drawing/2014/main" id="{BAACCEF7-D031-47DC-A927-8121D904D13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" name="연결선: 꺾임 176">
          <a:extLst>
            <a:ext uri="{FF2B5EF4-FFF2-40B4-BE49-F238E27FC236}">
              <a16:creationId xmlns:a16="http://schemas.microsoft.com/office/drawing/2014/main" id="{1EFAC44B-F456-4E80-B352-F1B2FC38DAE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" name="연결선: 꺾임 177">
          <a:extLst>
            <a:ext uri="{FF2B5EF4-FFF2-40B4-BE49-F238E27FC236}">
              <a16:creationId xmlns:a16="http://schemas.microsoft.com/office/drawing/2014/main" id="{B1AA5FEB-4C06-4683-9F34-0670F66C7CD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" name="연결선: 꺾임 178">
          <a:extLst>
            <a:ext uri="{FF2B5EF4-FFF2-40B4-BE49-F238E27FC236}">
              <a16:creationId xmlns:a16="http://schemas.microsoft.com/office/drawing/2014/main" id="{61FCCA01-9521-465F-BBFB-C5907E1B21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" name="연결선: 꺾임 179">
          <a:extLst>
            <a:ext uri="{FF2B5EF4-FFF2-40B4-BE49-F238E27FC236}">
              <a16:creationId xmlns:a16="http://schemas.microsoft.com/office/drawing/2014/main" id="{1198F6D1-8503-454C-A1CE-5E29887F7C4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" name="연결선: 꺾임 180">
          <a:extLst>
            <a:ext uri="{FF2B5EF4-FFF2-40B4-BE49-F238E27FC236}">
              <a16:creationId xmlns:a16="http://schemas.microsoft.com/office/drawing/2014/main" id="{A7917038-9D24-482F-B847-B03DD5DE710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" name="연결선: 꺾임 181">
          <a:extLst>
            <a:ext uri="{FF2B5EF4-FFF2-40B4-BE49-F238E27FC236}">
              <a16:creationId xmlns:a16="http://schemas.microsoft.com/office/drawing/2014/main" id="{4D7E4032-5BDA-4668-B587-368DD418CDC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" name="연결선: 꺾임 182">
          <a:extLst>
            <a:ext uri="{FF2B5EF4-FFF2-40B4-BE49-F238E27FC236}">
              <a16:creationId xmlns:a16="http://schemas.microsoft.com/office/drawing/2014/main" id="{600E6FAF-0430-49ED-96A2-27CC1D9B090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" name="연결선: 꺾임 183">
          <a:extLst>
            <a:ext uri="{FF2B5EF4-FFF2-40B4-BE49-F238E27FC236}">
              <a16:creationId xmlns:a16="http://schemas.microsoft.com/office/drawing/2014/main" id="{F971A612-C661-407D-B526-33296E46EA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" name="연결선: 꺾임 184">
          <a:extLst>
            <a:ext uri="{FF2B5EF4-FFF2-40B4-BE49-F238E27FC236}">
              <a16:creationId xmlns:a16="http://schemas.microsoft.com/office/drawing/2014/main" id="{A08790F9-711C-4C19-9373-1EF92F35132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" name="연결선: 꺾임 185">
          <a:extLst>
            <a:ext uri="{FF2B5EF4-FFF2-40B4-BE49-F238E27FC236}">
              <a16:creationId xmlns:a16="http://schemas.microsoft.com/office/drawing/2014/main" id="{53D511DD-1007-492A-8B15-23FE8C87267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" name="연결선: 꺾임 186">
          <a:extLst>
            <a:ext uri="{FF2B5EF4-FFF2-40B4-BE49-F238E27FC236}">
              <a16:creationId xmlns:a16="http://schemas.microsoft.com/office/drawing/2014/main" id="{414B641A-670C-4E5E-97E9-9AED92C411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" name="연결선: 꺾임 187">
          <a:extLst>
            <a:ext uri="{FF2B5EF4-FFF2-40B4-BE49-F238E27FC236}">
              <a16:creationId xmlns:a16="http://schemas.microsoft.com/office/drawing/2014/main" id="{F43D79E7-9206-4DBA-B2B0-1F2C2B9F09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" name="연결선: 꺾임 188">
          <a:extLst>
            <a:ext uri="{FF2B5EF4-FFF2-40B4-BE49-F238E27FC236}">
              <a16:creationId xmlns:a16="http://schemas.microsoft.com/office/drawing/2014/main" id="{AEF4946E-DE08-428C-8D50-FD93DF0E8DC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" name="연결선: 꺾임 189">
          <a:extLst>
            <a:ext uri="{FF2B5EF4-FFF2-40B4-BE49-F238E27FC236}">
              <a16:creationId xmlns:a16="http://schemas.microsoft.com/office/drawing/2014/main" id="{28EF465F-DE90-4E7F-AE0C-8EB17B7EC8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" name="연결선: 꺾임 190">
          <a:extLst>
            <a:ext uri="{FF2B5EF4-FFF2-40B4-BE49-F238E27FC236}">
              <a16:creationId xmlns:a16="http://schemas.microsoft.com/office/drawing/2014/main" id="{70710D1F-8131-46F0-BF37-E78266C2B98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" name="연결선: 꺾임 191">
          <a:extLst>
            <a:ext uri="{FF2B5EF4-FFF2-40B4-BE49-F238E27FC236}">
              <a16:creationId xmlns:a16="http://schemas.microsoft.com/office/drawing/2014/main" id="{FD47F098-FF55-41C5-AAAE-2FA984BE99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" name="연결선: 꺾임 192">
          <a:extLst>
            <a:ext uri="{FF2B5EF4-FFF2-40B4-BE49-F238E27FC236}">
              <a16:creationId xmlns:a16="http://schemas.microsoft.com/office/drawing/2014/main" id="{B516718D-43D4-4025-8876-E106FCC6E3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" name="연결선: 꺾임 193">
          <a:extLst>
            <a:ext uri="{FF2B5EF4-FFF2-40B4-BE49-F238E27FC236}">
              <a16:creationId xmlns:a16="http://schemas.microsoft.com/office/drawing/2014/main" id="{FF730DF5-1A3B-4766-8B99-A02FA0F345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" name="연결선: 꺾임 194">
          <a:extLst>
            <a:ext uri="{FF2B5EF4-FFF2-40B4-BE49-F238E27FC236}">
              <a16:creationId xmlns:a16="http://schemas.microsoft.com/office/drawing/2014/main" id="{98AD065B-7C11-46B8-A38A-83274EEF419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" name="연결선: 꺾임 195">
          <a:extLst>
            <a:ext uri="{FF2B5EF4-FFF2-40B4-BE49-F238E27FC236}">
              <a16:creationId xmlns:a16="http://schemas.microsoft.com/office/drawing/2014/main" id="{4D60C7D4-C3FA-40ED-BFDD-46276CF303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" name="연결선: 꺾임 196">
          <a:extLst>
            <a:ext uri="{FF2B5EF4-FFF2-40B4-BE49-F238E27FC236}">
              <a16:creationId xmlns:a16="http://schemas.microsoft.com/office/drawing/2014/main" id="{F93E8DC9-7361-4204-92A6-C1E866DC57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" name="연결선: 꺾임 197">
          <a:extLst>
            <a:ext uri="{FF2B5EF4-FFF2-40B4-BE49-F238E27FC236}">
              <a16:creationId xmlns:a16="http://schemas.microsoft.com/office/drawing/2014/main" id="{C068A266-349B-4FAF-AA06-C4338E33A34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" name="연결선: 꺾임 198">
          <a:extLst>
            <a:ext uri="{FF2B5EF4-FFF2-40B4-BE49-F238E27FC236}">
              <a16:creationId xmlns:a16="http://schemas.microsoft.com/office/drawing/2014/main" id="{E9631B7A-C8D8-4AA2-BC79-CB3F8DB86E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" name="연결선: 꺾임 199">
          <a:extLst>
            <a:ext uri="{FF2B5EF4-FFF2-40B4-BE49-F238E27FC236}">
              <a16:creationId xmlns:a16="http://schemas.microsoft.com/office/drawing/2014/main" id="{75FA18D2-9253-4744-B3B1-37E664F147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" name="연결선: 꺾임 200">
          <a:extLst>
            <a:ext uri="{FF2B5EF4-FFF2-40B4-BE49-F238E27FC236}">
              <a16:creationId xmlns:a16="http://schemas.microsoft.com/office/drawing/2014/main" id="{FCF9F5DD-C8AA-400D-ABF6-BEC66C35EC5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" name="연결선: 꺾임 201">
          <a:extLst>
            <a:ext uri="{FF2B5EF4-FFF2-40B4-BE49-F238E27FC236}">
              <a16:creationId xmlns:a16="http://schemas.microsoft.com/office/drawing/2014/main" id="{EC76225B-342B-4240-B344-AFB176DC489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" name="연결선: 꺾임 202">
          <a:extLst>
            <a:ext uri="{FF2B5EF4-FFF2-40B4-BE49-F238E27FC236}">
              <a16:creationId xmlns:a16="http://schemas.microsoft.com/office/drawing/2014/main" id="{E5D67502-7550-4E25-AA87-691DF2A2C4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3" name="연결선: 꺾임 203">
          <a:extLst>
            <a:ext uri="{FF2B5EF4-FFF2-40B4-BE49-F238E27FC236}">
              <a16:creationId xmlns:a16="http://schemas.microsoft.com/office/drawing/2014/main" id="{9A753F7D-5AF0-4FE3-AB8D-274DC0506FD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4" name="연결선: 꺾임 204">
          <a:extLst>
            <a:ext uri="{FF2B5EF4-FFF2-40B4-BE49-F238E27FC236}">
              <a16:creationId xmlns:a16="http://schemas.microsoft.com/office/drawing/2014/main" id="{F3AD53D7-3232-4F2B-ADF4-349506C4F40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5" name="연결선: 꺾임 205">
          <a:extLst>
            <a:ext uri="{FF2B5EF4-FFF2-40B4-BE49-F238E27FC236}">
              <a16:creationId xmlns:a16="http://schemas.microsoft.com/office/drawing/2014/main" id="{8F5B3AF8-1811-4437-B36D-F2BB9E49478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6" name="연결선: 꺾임 206">
          <a:extLst>
            <a:ext uri="{FF2B5EF4-FFF2-40B4-BE49-F238E27FC236}">
              <a16:creationId xmlns:a16="http://schemas.microsoft.com/office/drawing/2014/main" id="{FEAB0C88-53ED-4A31-B8ED-7784707375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7" name="연결선: 꺾임 207">
          <a:extLst>
            <a:ext uri="{FF2B5EF4-FFF2-40B4-BE49-F238E27FC236}">
              <a16:creationId xmlns:a16="http://schemas.microsoft.com/office/drawing/2014/main" id="{9094E276-08AC-4274-8F93-3582E7AE92F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8" name="연결선: 꺾임 208">
          <a:extLst>
            <a:ext uri="{FF2B5EF4-FFF2-40B4-BE49-F238E27FC236}">
              <a16:creationId xmlns:a16="http://schemas.microsoft.com/office/drawing/2014/main" id="{019A37DF-D000-4298-A46E-8ED420F12FC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9" name="연결선: 꺾임 209">
          <a:extLst>
            <a:ext uri="{FF2B5EF4-FFF2-40B4-BE49-F238E27FC236}">
              <a16:creationId xmlns:a16="http://schemas.microsoft.com/office/drawing/2014/main" id="{F316A5D9-26F5-40A2-B098-2D3589B0776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0" name="연결선: 꺾임 210">
          <a:extLst>
            <a:ext uri="{FF2B5EF4-FFF2-40B4-BE49-F238E27FC236}">
              <a16:creationId xmlns:a16="http://schemas.microsoft.com/office/drawing/2014/main" id="{293D604C-05C8-4B71-9589-FC135130716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1" name="연결선: 꺾임 211">
          <a:extLst>
            <a:ext uri="{FF2B5EF4-FFF2-40B4-BE49-F238E27FC236}">
              <a16:creationId xmlns:a16="http://schemas.microsoft.com/office/drawing/2014/main" id="{01E86E51-F7E2-43B8-A713-E992C8C0D76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2" name="연결선: 꺾임 212">
          <a:extLst>
            <a:ext uri="{FF2B5EF4-FFF2-40B4-BE49-F238E27FC236}">
              <a16:creationId xmlns:a16="http://schemas.microsoft.com/office/drawing/2014/main" id="{F28E8BF3-69D4-4193-A7C2-62BFD567740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3" name="연결선: 꺾임 213">
          <a:extLst>
            <a:ext uri="{FF2B5EF4-FFF2-40B4-BE49-F238E27FC236}">
              <a16:creationId xmlns:a16="http://schemas.microsoft.com/office/drawing/2014/main" id="{95C84EE7-44BB-4CEC-8CAE-779F3B0B7DE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4" name="연결선: 꺾임 214">
          <a:extLst>
            <a:ext uri="{FF2B5EF4-FFF2-40B4-BE49-F238E27FC236}">
              <a16:creationId xmlns:a16="http://schemas.microsoft.com/office/drawing/2014/main" id="{A0410D4D-2185-436C-B7EB-3DBC4AD4EFB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5" name="연결선: 꺾임 215">
          <a:extLst>
            <a:ext uri="{FF2B5EF4-FFF2-40B4-BE49-F238E27FC236}">
              <a16:creationId xmlns:a16="http://schemas.microsoft.com/office/drawing/2014/main" id="{732E517B-2EFF-4CD8-8856-36CCB495113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6" name="연결선: 꺾임 216">
          <a:extLst>
            <a:ext uri="{FF2B5EF4-FFF2-40B4-BE49-F238E27FC236}">
              <a16:creationId xmlns:a16="http://schemas.microsoft.com/office/drawing/2014/main" id="{E8049D9F-7344-4EC3-8E21-F3FB049DD44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" name="연결선: 꺾임 217">
          <a:extLst>
            <a:ext uri="{FF2B5EF4-FFF2-40B4-BE49-F238E27FC236}">
              <a16:creationId xmlns:a16="http://schemas.microsoft.com/office/drawing/2014/main" id="{31A193BF-E648-4DAD-9059-86847E76E1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" name="연결선: 꺾임 218">
          <a:extLst>
            <a:ext uri="{FF2B5EF4-FFF2-40B4-BE49-F238E27FC236}">
              <a16:creationId xmlns:a16="http://schemas.microsoft.com/office/drawing/2014/main" id="{4B2AA20D-1D1B-4659-89FA-D525CD91759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" name="연결선: 꺾임 219">
          <a:extLst>
            <a:ext uri="{FF2B5EF4-FFF2-40B4-BE49-F238E27FC236}">
              <a16:creationId xmlns:a16="http://schemas.microsoft.com/office/drawing/2014/main" id="{3DAD4410-6383-4E78-A58E-B25309132E3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" name="연결선: 꺾임 220">
          <a:extLst>
            <a:ext uri="{FF2B5EF4-FFF2-40B4-BE49-F238E27FC236}">
              <a16:creationId xmlns:a16="http://schemas.microsoft.com/office/drawing/2014/main" id="{EDC20A80-3EAE-47B3-88EE-BFD28634F8E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" name="연결선: 꺾임 221">
          <a:extLst>
            <a:ext uri="{FF2B5EF4-FFF2-40B4-BE49-F238E27FC236}">
              <a16:creationId xmlns:a16="http://schemas.microsoft.com/office/drawing/2014/main" id="{687D1B1E-E3E9-46BD-863C-F0C8335381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" name="연결선: 꺾임 222">
          <a:extLst>
            <a:ext uri="{FF2B5EF4-FFF2-40B4-BE49-F238E27FC236}">
              <a16:creationId xmlns:a16="http://schemas.microsoft.com/office/drawing/2014/main" id="{B82839D1-B0D5-4EAB-A2D8-62609DFEBC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" name="연결선: 꺾임 223">
          <a:extLst>
            <a:ext uri="{FF2B5EF4-FFF2-40B4-BE49-F238E27FC236}">
              <a16:creationId xmlns:a16="http://schemas.microsoft.com/office/drawing/2014/main" id="{2D8692FE-DFC1-414F-A311-F24F2E65A8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" name="연결선: 꺾임 224">
          <a:extLst>
            <a:ext uri="{FF2B5EF4-FFF2-40B4-BE49-F238E27FC236}">
              <a16:creationId xmlns:a16="http://schemas.microsoft.com/office/drawing/2014/main" id="{8914E56E-5ECD-4D3E-B7B7-C6027E5F2C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" name="연결선: 꺾임 225">
          <a:extLst>
            <a:ext uri="{FF2B5EF4-FFF2-40B4-BE49-F238E27FC236}">
              <a16:creationId xmlns:a16="http://schemas.microsoft.com/office/drawing/2014/main" id="{54DBA795-C3E9-431F-BD88-72C3678578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" name="연결선: 꺾임 226">
          <a:extLst>
            <a:ext uri="{FF2B5EF4-FFF2-40B4-BE49-F238E27FC236}">
              <a16:creationId xmlns:a16="http://schemas.microsoft.com/office/drawing/2014/main" id="{1E7656A4-79FA-4FCF-B4A0-7C7966F4253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" name="연결선: 꺾임 227">
          <a:extLst>
            <a:ext uri="{FF2B5EF4-FFF2-40B4-BE49-F238E27FC236}">
              <a16:creationId xmlns:a16="http://schemas.microsoft.com/office/drawing/2014/main" id="{90A58713-6F87-4381-9566-4CD5C779FD7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" name="연결선: 꺾임 228">
          <a:extLst>
            <a:ext uri="{FF2B5EF4-FFF2-40B4-BE49-F238E27FC236}">
              <a16:creationId xmlns:a16="http://schemas.microsoft.com/office/drawing/2014/main" id="{69E292C0-86BE-4E2C-99FB-AB0DA9FB79A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" name="연결선: 꺾임 229">
          <a:extLst>
            <a:ext uri="{FF2B5EF4-FFF2-40B4-BE49-F238E27FC236}">
              <a16:creationId xmlns:a16="http://schemas.microsoft.com/office/drawing/2014/main" id="{88626CA2-6144-4B87-8E6C-263C476815E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" name="연결선: 꺾임 230">
          <a:extLst>
            <a:ext uri="{FF2B5EF4-FFF2-40B4-BE49-F238E27FC236}">
              <a16:creationId xmlns:a16="http://schemas.microsoft.com/office/drawing/2014/main" id="{BADBD111-C1BB-4154-AA9D-A3A36476BD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" name="연결선: 꺾임 231">
          <a:extLst>
            <a:ext uri="{FF2B5EF4-FFF2-40B4-BE49-F238E27FC236}">
              <a16:creationId xmlns:a16="http://schemas.microsoft.com/office/drawing/2014/main" id="{042CD6A9-F798-4F11-9ED3-2E2B574FA3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" name="연결선: 꺾임 232">
          <a:extLst>
            <a:ext uri="{FF2B5EF4-FFF2-40B4-BE49-F238E27FC236}">
              <a16:creationId xmlns:a16="http://schemas.microsoft.com/office/drawing/2014/main" id="{E436FF10-865D-45C9-9254-2F469F440F9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" name="연결선: 꺾임 233">
          <a:extLst>
            <a:ext uri="{FF2B5EF4-FFF2-40B4-BE49-F238E27FC236}">
              <a16:creationId xmlns:a16="http://schemas.microsoft.com/office/drawing/2014/main" id="{B3BFA687-191E-4C95-884D-B31B52AAD78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" name="연결선: 꺾임 234">
          <a:extLst>
            <a:ext uri="{FF2B5EF4-FFF2-40B4-BE49-F238E27FC236}">
              <a16:creationId xmlns:a16="http://schemas.microsoft.com/office/drawing/2014/main" id="{7107F834-0405-4630-811B-9E16EFDECE7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" name="연결선: 꺾임 235">
          <a:extLst>
            <a:ext uri="{FF2B5EF4-FFF2-40B4-BE49-F238E27FC236}">
              <a16:creationId xmlns:a16="http://schemas.microsoft.com/office/drawing/2014/main" id="{B6B6F9C6-5105-41A9-A41A-D64C7C263B8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" name="연결선: 꺾임 236">
          <a:extLst>
            <a:ext uri="{FF2B5EF4-FFF2-40B4-BE49-F238E27FC236}">
              <a16:creationId xmlns:a16="http://schemas.microsoft.com/office/drawing/2014/main" id="{A55E8074-314B-4FA3-A011-ABD0EA34EE9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" name="연결선: 꺾임 237">
          <a:extLst>
            <a:ext uri="{FF2B5EF4-FFF2-40B4-BE49-F238E27FC236}">
              <a16:creationId xmlns:a16="http://schemas.microsoft.com/office/drawing/2014/main" id="{8654C2E1-EB42-4158-A0E9-AD09A025EF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" name="연결선: 꺾임 238">
          <a:extLst>
            <a:ext uri="{FF2B5EF4-FFF2-40B4-BE49-F238E27FC236}">
              <a16:creationId xmlns:a16="http://schemas.microsoft.com/office/drawing/2014/main" id="{9FB14185-5890-4F08-A167-A8270570302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" name="연결선: 꺾임 239">
          <a:extLst>
            <a:ext uri="{FF2B5EF4-FFF2-40B4-BE49-F238E27FC236}">
              <a16:creationId xmlns:a16="http://schemas.microsoft.com/office/drawing/2014/main" id="{A7550B10-01C2-46D1-AF73-79C38F3D90C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" name="연결선: 꺾임 240">
          <a:extLst>
            <a:ext uri="{FF2B5EF4-FFF2-40B4-BE49-F238E27FC236}">
              <a16:creationId xmlns:a16="http://schemas.microsoft.com/office/drawing/2014/main" id="{3CF915F7-5D79-4969-B753-B1E183E9B34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" name="연결선: 꺾임 241">
          <a:extLst>
            <a:ext uri="{FF2B5EF4-FFF2-40B4-BE49-F238E27FC236}">
              <a16:creationId xmlns:a16="http://schemas.microsoft.com/office/drawing/2014/main" id="{F4B56D6C-0A0A-41DC-BE11-B0AE1C7D7A7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" name="연결선: 꺾임 242">
          <a:extLst>
            <a:ext uri="{FF2B5EF4-FFF2-40B4-BE49-F238E27FC236}">
              <a16:creationId xmlns:a16="http://schemas.microsoft.com/office/drawing/2014/main" id="{E8B24E45-B744-4C87-9814-F064F85F722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" name="연결선: 꺾임 243">
          <a:extLst>
            <a:ext uri="{FF2B5EF4-FFF2-40B4-BE49-F238E27FC236}">
              <a16:creationId xmlns:a16="http://schemas.microsoft.com/office/drawing/2014/main" id="{5378ECDE-B547-4B80-A02C-3DB83B18E2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" name="연결선: 꺾임 244">
          <a:extLst>
            <a:ext uri="{FF2B5EF4-FFF2-40B4-BE49-F238E27FC236}">
              <a16:creationId xmlns:a16="http://schemas.microsoft.com/office/drawing/2014/main" id="{70E138BE-2DDA-4164-AEEF-675EDCB5C8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" name="연결선: 꺾임 245">
          <a:extLst>
            <a:ext uri="{FF2B5EF4-FFF2-40B4-BE49-F238E27FC236}">
              <a16:creationId xmlns:a16="http://schemas.microsoft.com/office/drawing/2014/main" id="{F72F2B52-4117-442C-A173-10BF67C2B8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" name="연결선: 꺾임 246">
          <a:extLst>
            <a:ext uri="{FF2B5EF4-FFF2-40B4-BE49-F238E27FC236}">
              <a16:creationId xmlns:a16="http://schemas.microsoft.com/office/drawing/2014/main" id="{2C7C5F44-B78D-4BFB-AA1A-09D16A876B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" name="연결선: 꺾임 247">
          <a:extLst>
            <a:ext uri="{FF2B5EF4-FFF2-40B4-BE49-F238E27FC236}">
              <a16:creationId xmlns:a16="http://schemas.microsoft.com/office/drawing/2014/main" id="{F02417B8-A0DF-4346-951B-B94D07DF2D4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" name="연결선: 꺾임 248">
          <a:extLst>
            <a:ext uri="{FF2B5EF4-FFF2-40B4-BE49-F238E27FC236}">
              <a16:creationId xmlns:a16="http://schemas.microsoft.com/office/drawing/2014/main" id="{F0885D3E-0597-4B9D-AA0D-DA33A770E44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" name="연결선: 꺾임 249">
          <a:extLst>
            <a:ext uri="{FF2B5EF4-FFF2-40B4-BE49-F238E27FC236}">
              <a16:creationId xmlns:a16="http://schemas.microsoft.com/office/drawing/2014/main" id="{9E8878C5-3D27-4810-8C5E-FC1D7886D64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" name="연결선: 꺾임 250">
          <a:extLst>
            <a:ext uri="{FF2B5EF4-FFF2-40B4-BE49-F238E27FC236}">
              <a16:creationId xmlns:a16="http://schemas.microsoft.com/office/drawing/2014/main" id="{A1D6D8AB-3A55-4742-92B1-9ED0C86F9BD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11" name="연결선: 꺾임 251">
          <a:extLst>
            <a:ext uri="{FF2B5EF4-FFF2-40B4-BE49-F238E27FC236}">
              <a16:creationId xmlns:a16="http://schemas.microsoft.com/office/drawing/2014/main" id="{1A072649-FA21-4996-8CFE-738F72CDB632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12" name="연결선: 꺾임 252">
          <a:extLst>
            <a:ext uri="{FF2B5EF4-FFF2-40B4-BE49-F238E27FC236}">
              <a16:creationId xmlns:a16="http://schemas.microsoft.com/office/drawing/2014/main" id="{EC09F5A5-A8B9-42C7-A033-26D3562B5732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13" name="연결선: 꺾임 253">
          <a:extLst>
            <a:ext uri="{FF2B5EF4-FFF2-40B4-BE49-F238E27FC236}">
              <a16:creationId xmlns:a16="http://schemas.microsoft.com/office/drawing/2014/main" id="{BEBECCA2-7D32-42E7-8AC4-8814EEB5A786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14" name="연결선: 꺾임 254">
          <a:extLst>
            <a:ext uri="{FF2B5EF4-FFF2-40B4-BE49-F238E27FC236}">
              <a16:creationId xmlns:a16="http://schemas.microsoft.com/office/drawing/2014/main" id="{BF514700-AD6F-4140-8B72-E11D3162F353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15" name="연결선: 꺾임 255">
          <a:extLst>
            <a:ext uri="{FF2B5EF4-FFF2-40B4-BE49-F238E27FC236}">
              <a16:creationId xmlns:a16="http://schemas.microsoft.com/office/drawing/2014/main" id="{67BC667D-CFC4-4394-9C74-089A79A93DD1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16" name="연결선: 꺾임 256">
          <a:extLst>
            <a:ext uri="{FF2B5EF4-FFF2-40B4-BE49-F238E27FC236}">
              <a16:creationId xmlns:a16="http://schemas.microsoft.com/office/drawing/2014/main" id="{0C0D81E9-4EB0-4775-B6CF-85367C357D9E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17" name="연결선: 꺾임 257">
          <a:extLst>
            <a:ext uri="{FF2B5EF4-FFF2-40B4-BE49-F238E27FC236}">
              <a16:creationId xmlns:a16="http://schemas.microsoft.com/office/drawing/2014/main" id="{4D567435-29D5-440A-AD58-2258B2ADFAD5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18" name="연결선: 꺾임 258">
          <a:extLst>
            <a:ext uri="{FF2B5EF4-FFF2-40B4-BE49-F238E27FC236}">
              <a16:creationId xmlns:a16="http://schemas.microsoft.com/office/drawing/2014/main" id="{1A123260-272E-4BAE-AA74-72E11E1F5EBA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19" name="연결선: 꺾임 259">
          <a:extLst>
            <a:ext uri="{FF2B5EF4-FFF2-40B4-BE49-F238E27FC236}">
              <a16:creationId xmlns:a16="http://schemas.microsoft.com/office/drawing/2014/main" id="{438ECDD4-D1AF-4F8E-9029-36CB7DC9D048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20" name="연결선: 꺾임 260">
          <a:extLst>
            <a:ext uri="{FF2B5EF4-FFF2-40B4-BE49-F238E27FC236}">
              <a16:creationId xmlns:a16="http://schemas.microsoft.com/office/drawing/2014/main" id="{BFDB974B-37A6-474F-83D8-B33250BDE47D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21" name="연결선: 꺾임 261">
          <a:extLst>
            <a:ext uri="{FF2B5EF4-FFF2-40B4-BE49-F238E27FC236}">
              <a16:creationId xmlns:a16="http://schemas.microsoft.com/office/drawing/2014/main" id="{5CF80485-02A3-45FB-A8E6-CC65761E2F33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22" name="연결선: 꺾임 262">
          <a:extLst>
            <a:ext uri="{FF2B5EF4-FFF2-40B4-BE49-F238E27FC236}">
              <a16:creationId xmlns:a16="http://schemas.microsoft.com/office/drawing/2014/main" id="{4C883B16-CF79-47B0-8CB3-B86EF724B426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" name="연결선: 꺾임 263">
          <a:extLst>
            <a:ext uri="{FF2B5EF4-FFF2-40B4-BE49-F238E27FC236}">
              <a16:creationId xmlns:a16="http://schemas.microsoft.com/office/drawing/2014/main" id="{CB756EE9-CB69-407A-B0CD-76A074E0FD3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" name="연결선: 꺾임 264">
          <a:extLst>
            <a:ext uri="{FF2B5EF4-FFF2-40B4-BE49-F238E27FC236}">
              <a16:creationId xmlns:a16="http://schemas.microsoft.com/office/drawing/2014/main" id="{9940E444-348A-47A9-AEDC-6470AC043E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" name="연결선: 꺾임 265">
          <a:extLst>
            <a:ext uri="{FF2B5EF4-FFF2-40B4-BE49-F238E27FC236}">
              <a16:creationId xmlns:a16="http://schemas.microsoft.com/office/drawing/2014/main" id="{3F1AAB84-22AA-4073-B22D-11450AD9C30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" name="연결선: 꺾임 266">
          <a:extLst>
            <a:ext uri="{FF2B5EF4-FFF2-40B4-BE49-F238E27FC236}">
              <a16:creationId xmlns:a16="http://schemas.microsoft.com/office/drawing/2014/main" id="{0F992E93-DDA7-4971-8E28-D07EDA3B77D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" name="연결선: 꺾임 267">
          <a:extLst>
            <a:ext uri="{FF2B5EF4-FFF2-40B4-BE49-F238E27FC236}">
              <a16:creationId xmlns:a16="http://schemas.microsoft.com/office/drawing/2014/main" id="{D39D1BEE-A7F7-4385-97EF-1606A4BC5BA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" name="연결선: 꺾임 268">
          <a:extLst>
            <a:ext uri="{FF2B5EF4-FFF2-40B4-BE49-F238E27FC236}">
              <a16:creationId xmlns:a16="http://schemas.microsoft.com/office/drawing/2014/main" id="{20D75703-F499-4F8B-AFD6-DF00A39CEC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" name="연결선: 꺾임 269">
          <a:extLst>
            <a:ext uri="{FF2B5EF4-FFF2-40B4-BE49-F238E27FC236}">
              <a16:creationId xmlns:a16="http://schemas.microsoft.com/office/drawing/2014/main" id="{41381D25-5E8B-4B40-A9A3-469DC66D25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" name="연결선: 꺾임 270">
          <a:extLst>
            <a:ext uri="{FF2B5EF4-FFF2-40B4-BE49-F238E27FC236}">
              <a16:creationId xmlns:a16="http://schemas.microsoft.com/office/drawing/2014/main" id="{7AFA4B19-7906-4E9B-883D-A8A5AD920ED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" name="연결선: 꺾임 271">
          <a:extLst>
            <a:ext uri="{FF2B5EF4-FFF2-40B4-BE49-F238E27FC236}">
              <a16:creationId xmlns:a16="http://schemas.microsoft.com/office/drawing/2014/main" id="{C212780A-BC8F-40F5-A299-400B0365657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" name="연결선: 꺾임 272">
          <a:extLst>
            <a:ext uri="{FF2B5EF4-FFF2-40B4-BE49-F238E27FC236}">
              <a16:creationId xmlns:a16="http://schemas.microsoft.com/office/drawing/2014/main" id="{F1A5D988-E3FE-45D5-BE68-1D734B91FF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" name="연결선: 꺾임 273">
          <a:extLst>
            <a:ext uri="{FF2B5EF4-FFF2-40B4-BE49-F238E27FC236}">
              <a16:creationId xmlns:a16="http://schemas.microsoft.com/office/drawing/2014/main" id="{BD69CECE-F858-4F6C-96B5-9D8F8231BD7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" name="연결선: 꺾임 274">
          <a:extLst>
            <a:ext uri="{FF2B5EF4-FFF2-40B4-BE49-F238E27FC236}">
              <a16:creationId xmlns:a16="http://schemas.microsoft.com/office/drawing/2014/main" id="{0266E3CF-3D5A-4E9A-80C0-8B0A015E09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" name="연결선: 꺾임 275">
          <a:extLst>
            <a:ext uri="{FF2B5EF4-FFF2-40B4-BE49-F238E27FC236}">
              <a16:creationId xmlns:a16="http://schemas.microsoft.com/office/drawing/2014/main" id="{9374E7C9-B755-4D00-836A-6CFCA105EF3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" name="연결선: 꺾임 276">
          <a:extLst>
            <a:ext uri="{FF2B5EF4-FFF2-40B4-BE49-F238E27FC236}">
              <a16:creationId xmlns:a16="http://schemas.microsoft.com/office/drawing/2014/main" id="{81B06E1A-686F-4C14-B3CC-36751373C50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" name="연결선: 꺾임 277">
          <a:extLst>
            <a:ext uri="{FF2B5EF4-FFF2-40B4-BE49-F238E27FC236}">
              <a16:creationId xmlns:a16="http://schemas.microsoft.com/office/drawing/2014/main" id="{3287CD7B-177B-4570-8CD0-79C565DCE56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8" name="연결선: 꺾임 278">
          <a:extLst>
            <a:ext uri="{FF2B5EF4-FFF2-40B4-BE49-F238E27FC236}">
              <a16:creationId xmlns:a16="http://schemas.microsoft.com/office/drawing/2014/main" id="{5A72ED8B-87DE-4090-BBEC-B22FA6798A5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9" name="연결선: 꺾임 279">
          <a:extLst>
            <a:ext uri="{FF2B5EF4-FFF2-40B4-BE49-F238E27FC236}">
              <a16:creationId xmlns:a16="http://schemas.microsoft.com/office/drawing/2014/main" id="{E4FA3D13-384C-4080-AA09-68441862753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0" name="연결선: 꺾임 280">
          <a:extLst>
            <a:ext uri="{FF2B5EF4-FFF2-40B4-BE49-F238E27FC236}">
              <a16:creationId xmlns:a16="http://schemas.microsoft.com/office/drawing/2014/main" id="{BC5D7E71-C683-4A29-96A9-445C4B77226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1" name="연결선: 꺾임 281">
          <a:extLst>
            <a:ext uri="{FF2B5EF4-FFF2-40B4-BE49-F238E27FC236}">
              <a16:creationId xmlns:a16="http://schemas.microsoft.com/office/drawing/2014/main" id="{8556825D-7156-4904-9853-2A61BF74B2D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2" name="연결선: 꺾임 282">
          <a:extLst>
            <a:ext uri="{FF2B5EF4-FFF2-40B4-BE49-F238E27FC236}">
              <a16:creationId xmlns:a16="http://schemas.microsoft.com/office/drawing/2014/main" id="{21441FFA-996B-466E-9057-7472A67A5D3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3" name="연결선: 꺾임 283">
          <a:extLst>
            <a:ext uri="{FF2B5EF4-FFF2-40B4-BE49-F238E27FC236}">
              <a16:creationId xmlns:a16="http://schemas.microsoft.com/office/drawing/2014/main" id="{150DF014-B567-490D-8A2E-C332C2D7300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4" name="연결선: 꺾임 284">
          <a:extLst>
            <a:ext uri="{FF2B5EF4-FFF2-40B4-BE49-F238E27FC236}">
              <a16:creationId xmlns:a16="http://schemas.microsoft.com/office/drawing/2014/main" id="{BA39D38C-D634-471B-930B-F97E366927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5" name="연결선: 꺾임 285">
          <a:extLst>
            <a:ext uri="{FF2B5EF4-FFF2-40B4-BE49-F238E27FC236}">
              <a16:creationId xmlns:a16="http://schemas.microsoft.com/office/drawing/2014/main" id="{546E697C-8058-4837-8960-3389A6C39F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6" name="연결선: 꺾임 286">
          <a:extLst>
            <a:ext uri="{FF2B5EF4-FFF2-40B4-BE49-F238E27FC236}">
              <a16:creationId xmlns:a16="http://schemas.microsoft.com/office/drawing/2014/main" id="{8E9029D7-45E7-4523-BD2B-FCCDE06208A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7" name="연결선: 꺾임 287">
          <a:extLst>
            <a:ext uri="{FF2B5EF4-FFF2-40B4-BE49-F238E27FC236}">
              <a16:creationId xmlns:a16="http://schemas.microsoft.com/office/drawing/2014/main" id="{920BC37D-7F0F-4572-A75E-3D4C49B458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8" name="연결선: 꺾임 288">
          <a:extLst>
            <a:ext uri="{FF2B5EF4-FFF2-40B4-BE49-F238E27FC236}">
              <a16:creationId xmlns:a16="http://schemas.microsoft.com/office/drawing/2014/main" id="{91658046-B3E6-4BA6-B7C5-A7C22403427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9" name="연결선: 꺾임 289">
          <a:extLst>
            <a:ext uri="{FF2B5EF4-FFF2-40B4-BE49-F238E27FC236}">
              <a16:creationId xmlns:a16="http://schemas.microsoft.com/office/drawing/2014/main" id="{C128EACC-CC54-4DB3-8ABE-4366C2E8492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0" name="연결선: 꺾임 290">
          <a:extLst>
            <a:ext uri="{FF2B5EF4-FFF2-40B4-BE49-F238E27FC236}">
              <a16:creationId xmlns:a16="http://schemas.microsoft.com/office/drawing/2014/main" id="{3E7C6222-6FDD-464F-9B8F-7D0EA87246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1" name="연결선: 꺾임 291">
          <a:extLst>
            <a:ext uri="{FF2B5EF4-FFF2-40B4-BE49-F238E27FC236}">
              <a16:creationId xmlns:a16="http://schemas.microsoft.com/office/drawing/2014/main" id="{39DC2E0C-D2AC-4B66-B0C7-2C367BF0431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2" name="연결선: 꺾임 292">
          <a:extLst>
            <a:ext uri="{FF2B5EF4-FFF2-40B4-BE49-F238E27FC236}">
              <a16:creationId xmlns:a16="http://schemas.microsoft.com/office/drawing/2014/main" id="{40D55762-2DBE-44C8-BE80-858987112C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3" name="연결선: 꺾임 293">
          <a:extLst>
            <a:ext uri="{FF2B5EF4-FFF2-40B4-BE49-F238E27FC236}">
              <a16:creationId xmlns:a16="http://schemas.microsoft.com/office/drawing/2014/main" id="{735F4C66-84D7-4BDC-9796-1B4307B0BA5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4" name="연결선: 꺾임 294">
          <a:extLst>
            <a:ext uri="{FF2B5EF4-FFF2-40B4-BE49-F238E27FC236}">
              <a16:creationId xmlns:a16="http://schemas.microsoft.com/office/drawing/2014/main" id="{C0C344B5-73E5-42EA-A00E-948DA82FEFE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5" name="연결선: 꺾임 295">
          <a:extLst>
            <a:ext uri="{FF2B5EF4-FFF2-40B4-BE49-F238E27FC236}">
              <a16:creationId xmlns:a16="http://schemas.microsoft.com/office/drawing/2014/main" id="{EFDE9977-7248-4EFB-B393-4019D26D30E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6" name="연결선: 꺾임 296">
          <a:extLst>
            <a:ext uri="{FF2B5EF4-FFF2-40B4-BE49-F238E27FC236}">
              <a16:creationId xmlns:a16="http://schemas.microsoft.com/office/drawing/2014/main" id="{077CF84F-564C-4252-9621-7D501555AA8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7" name="연결선: 꺾임 297">
          <a:extLst>
            <a:ext uri="{FF2B5EF4-FFF2-40B4-BE49-F238E27FC236}">
              <a16:creationId xmlns:a16="http://schemas.microsoft.com/office/drawing/2014/main" id="{BACAF581-8039-4302-BF98-E052F907105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8" name="연결선: 꺾임 298">
          <a:extLst>
            <a:ext uri="{FF2B5EF4-FFF2-40B4-BE49-F238E27FC236}">
              <a16:creationId xmlns:a16="http://schemas.microsoft.com/office/drawing/2014/main" id="{511E5E63-039F-436E-893F-13130673F52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9" name="연결선: 꺾임 299">
          <a:extLst>
            <a:ext uri="{FF2B5EF4-FFF2-40B4-BE49-F238E27FC236}">
              <a16:creationId xmlns:a16="http://schemas.microsoft.com/office/drawing/2014/main" id="{804E2832-B62F-4AFB-A0FA-15DFB3DAB37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0" name="연결선: 꺾임 300">
          <a:extLst>
            <a:ext uri="{FF2B5EF4-FFF2-40B4-BE49-F238E27FC236}">
              <a16:creationId xmlns:a16="http://schemas.microsoft.com/office/drawing/2014/main" id="{E61E1C10-EBBD-4472-B7E0-60F53D7BE9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1" name="연결선: 꺾임 301">
          <a:extLst>
            <a:ext uri="{FF2B5EF4-FFF2-40B4-BE49-F238E27FC236}">
              <a16:creationId xmlns:a16="http://schemas.microsoft.com/office/drawing/2014/main" id="{83C338A0-3F5D-4650-BA94-D88912E924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2" name="연결선: 꺾임 302">
          <a:extLst>
            <a:ext uri="{FF2B5EF4-FFF2-40B4-BE49-F238E27FC236}">
              <a16:creationId xmlns:a16="http://schemas.microsoft.com/office/drawing/2014/main" id="{43B238B2-440F-44E8-976C-9D6058C1C74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3" name="연결선: 꺾임 303">
          <a:extLst>
            <a:ext uri="{FF2B5EF4-FFF2-40B4-BE49-F238E27FC236}">
              <a16:creationId xmlns:a16="http://schemas.microsoft.com/office/drawing/2014/main" id="{D00C8B0A-C9BE-450C-BAC8-6D4E55B3267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4" name="연결선: 꺾임 304">
          <a:extLst>
            <a:ext uri="{FF2B5EF4-FFF2-40B4-BE49-F238E27FC236}">
              <a16:creationId xmlns:a16="http://schemas.microsoft.com/office/drawing/2014/main" id="{231388E8-4A68-4D57-8C2C-03D3C5524B0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5" name="연결선: 꺾임 305">
          <a:extLst>
            <a:ext uri="{FF2B5EF4-FFF2-40B4-BE49-F238E27FC236}">
              <a16:creationId xmlns:a16="http://schemas.microsoft.com/office/drawing/2014/main" id="{6C129804-A548-487C-8DEB-BB0147635E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6" name="연결선: 꺾임 306">
          <a:extLst>
            <a:ext uri="{FF2B5EF4-FFF2-40B4-BE49-F238E27FC236}">
              <a16:creationId xmlns:a16="http://schemas.microsoft.com/office/drawing/2014/main" id="{BF17510B-23D7-4738-B4D0-505D6D910D9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7" name="연결선: 꺾임 307">
          <a:extLst>
            <a:ext uri="{FF2B5EF4-FFF2-40B4-BE49-F238E27FC236}">
              <a16:creationId xmlns:a16="http://schemas.microsoft.com/office/drawing/2014/main" id="{2C8D2D71-0525-41B9-8B68-98470839A1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8" name="연결선: 꺾임 308">
          <a:extLst>
            <a:ext uri="{FF2B5EF4-FFF2-40B4-BE49-F238E27FC236}">
              <a16:creationId xmlns:a16="http://schemas.microsoft.com/office/drawing/2014/main" id="{944B84C2-4B84-4B05-8830-02D433F69DA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9" name="연결선: 꺾임 309">
          <a:extLst>
            <a:ext uri="{FF2B5EF4-FFF2-40B4-BE49-F238E27FC236}">
              <a16:creationId xmlns:a16="http://schemas.microsoft.com/office/drawing/2014/main" id="{6A7519E8-C30D-41E1-8B36-4CAFBDACBB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0" name="연결선: 꺾임 310">
          <a:extLst>
            <a:ext uri="{FF2B5EF4-FFF2-40B4-BE49-F238E27FC236}">
              <a16:creationId xmlns:a16="http://schemas.microsoft.com/office/drawing/2014/main" id="{236DEAE8-D525-4006-A59D-477960616D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1" name="연결선: 꺾임 311">
          <a:extLst>
            <a:ext uri="{FF2B5EF4-FFF2-40B4-BE49-F238E27FC236}">
              <a16:creationId xmlns:a16="http://schemas.microsoft.com/office/drawing/2014/main" id="{C4C29A65-1948-4D43-B49F-514D94E4C10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2" name="연결선: 꺾임 312">
          <a:extLst>
            <a:ext uri="{FF2B5EF4-FFF2-40B4-BE49-F238E27FC236}">
              <a16:creationId xmlns:a16="http://schemas.microsoft.com/office/drawing/2014/main" id="{F8EEAEA7-F909-4F8F-BDC7-6A29257D9CE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3" name="연결선: 꺾임 313">
          <a:extLst>
            <a:ext uri="{FF2B5EF4-FFF2-40B4-BE49-F238E27FC236}">
              <a16:creationId xmlns:a16="http://schemas.microsoft.com/office/drawing/2014/main" id="{73353FDE-0F1B-4E6E-9E01-F678B3746C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4" name="연결선: 꺾임 314">
          <a:extLst>
            <a:ext uri="{FF2B5EF4-FFF2-40B4-BE49-F238E27FC236}">
              <a16:creationId xmlns:a16="http://schemas.microsoft.com/office/drawing/2014/main" id="{4D534F21-55A3-4E72-8FFD-1CA97B4B67C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5" name="연결선: 꺾임 315">
          <a:extLst>
            <a:ext uri="{FF2B5EF4-FFF2-40B4-BE49-F238E27FC236}">
              <a16:creationId xmlns:a16="http://schemas.microsoft.com/office/drawing/2014/main" id="{F19D6419-F4E3-4A25-8656-4FA979F5BA9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6" name="연결선: 꺾임 316">
          <a:extLst>
            <a:ext uri="{FF2B5EF4-FFF2-40B4-BE49-F238E27FC236}">
              <a16:creationId xmlns:a16="http://schemas.microsoft.com/office/drawing/2014/main" id="{1B63F51B-4CE5-41CC-AC4B-28A82B00B83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7" name="연결선: 꺾임 317">
          <a:extLst>
            <a:ext uri="{FF2B5EF4-FFF2-40B4-BE49-F238E27FC236}">
              <a16:creationId xmlns:a16="http://schemas.microsoft.com/office/drawing/2014/main" id="{F06AB495-1022-4D51-9243-0CD4BE5C067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8" name="연결선: 꺾임 318">
          <a:extLst>
            <a:ext uri="{FF2B5EF4-FFF2-40B4-BE49-F238E27FC236}">
              <a16:creationId xmlns:a16="http://schemas.microsoft.com/office/drawing/2014/main" id="{A9D4A09D-F154-4931-A04C-376638DBB06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9" name="연결선: 꺾임 319">
          <a:extLst>
            <a:ext uri="{FF2B5EF4-FFF2-40B4-BE49-F238E27FC236}">
              <a16:creationId xmlns:a16="http://schemas.microsoft.com/office/drawing/2014/main" id="{5286A0E1-5EBA-4506-8799-3ADC86E15E1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0" name="연결선: 꺾임 320">
          <a:extLst>
            <a:ext uri="{FF2B5EF4-FFF2-40B4-BE49-F238E27FC236}">
              <a16:creationId xmlns:a16="http://schemas.microsoft.com/office/drawing/2014/main" id="{5D777F80-E16B-45CA-9F67-5B2CCB6A69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1" name="연결선: 꺾임 321">
          <a:extLst>
            <a:ext uri="{FF2B5EF4-FFF2-40B4-BE49-F238E27FC236}">
              <a16:creationId xmlns:a16="http://schemas.microsoft.com/office/drawing/2014/main" id="{18EC9109-1263-4B2F-8825-561B9A2DAF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2" name="연결선: 꺾임 322">
          <a:extLst>
            <a:ext uri="{FF2B5EF4-FFF2-40B4-BE49-F238E27FC236}">
              <a16:creationId xmlns:a16="http://schemas.microsoft.com/office/drawing/2014/main" id="{4579892E-5830-4E87-805F-4F0B027A78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3" name="연결선: 꺾임 323">
          <a:extLst>
            <a:ext uri="{FF2B5EF4-FFF2-40B4-BE49-F238E27FC236}">
              <a16:creationId xmlns:a16="http://schemas.microsoft.com/office/drawing/2014/main" id="{E2772E2A-BF43-406B-BA7A-1F31208DD4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4" name="연결선: 꺾임 324">
          <a:extLst>
            <a:ext uri="{FF2B5EF4-FFF2-40B4-BE49-F238E27FC236}">
              <a16:creationId xmlns:a16="http://schemas.microsoft.com/office/drawing/2014/main" id="{9327030B-3008-4087-B247-215A2D32F84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5" name="연결선: 꺾임 325">
          <a:extLst>
            <a:ext uri="{FF2B5EF4-FFF2-40B4-BE49-F238E27FC236}">
              <a16:creationId xmlns:a16="http://schemas.microsoft.com/office/drawing/2014/main" id="{FCC3928F-2884-4EEC-815F-D5E7394023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6" name="연결선: 꺾임 326">
          <a:extLst>
            <a:ext uri="{FF2B5EF4-FFF2-40B4-BE49-F238E27FC236}">
              <a16:creationId xmlns:a16="http://schemas.microsoft.com/office/drawing/2014/main" id="{98D356C7-2080-4871-B872-A456803B73C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7" name="연결선: 꺾임 327">
          <a:extLst>
            <a:ext uri="{FF2B5EF4-FFF2-40B4-BE49-F238E27FC236}">
              <a16:creationId xmlns:a16="http://schemas.microsoft.com/office/drawing/2014/main" id="{7C346BC7-FF9E-4E9D-8F5A-36509EA09A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8" name="연결선: 꺾임 328">
          <a:extLst>
            <a:ext uri="{FF2B5EF4-FFF2-40B4-BE49-F238E27FC236}">
              <a16:creationId xmlns:a16="http://schemas.microsoft.com/office/drawing/2014/main" id="{4B5C752C-1522-4EB4-9DC8-9A29B42A100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9" name="연결선: 꺾임 329">
          <a:extLst>
            <a:ext uri="{FF2B5EF4-FFF2-40B4-BE49-F238E27FC236}">
              <a16:creationId xmlns:a16="http://schemas.microsoft.com/office/drawing/2014/main" id="{EAA632ED-5D80-4A37-89B0-BC58FCBC5B4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0" name="연결선: 꺾임 330">
          <a:extLst>
            <a:ext uri="{FF2B5EF4-FFF2-40B4-BE49-F238E27FC236}">
              <a16:creationId xmlns:a16="http://schemas.microsoft.com/office/drawing/2014/main" id="{3A20068C-7426-4191-B9B9-EFFA1D777F4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1" name="연결선: 꺾임 331">
          <a:extLst>
            <a:ext uri="{FF2B5EF4-FFF2-40B4-BE49-F238E27FC236}">
              <a16:creationId xmlns:a16="http://schemas.microsoft.com/office/drawing/2014/main" id="{85B832BD-AFF9-4919-80B0-58567FE31B3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2" name="연결선: 꺾임 332">
          <a:extLst>
            <a:ext uri="{FF2B5EF4-FFF2-40B4-BE49-F238E27FC236}">
              <a16:creationId xmlns:a16="http://schemas.microsoft.com/office/drawing/2014/main" id="{FDA77E8F-F6E3-4B2E-B4E0-E88B6127EAD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3" name="연결선: 꺾임 333">
          <a:extLst>
            <a:ext uri="{FF2B5EF4-FFF2-40B4-BE49-F238E27FC236}">
              <a16:creationId xmlns:a16="http://schemas.microsoft.com/office/drawing/2014/main" id="{7B20532B-664C-497F-A07C-1A1B40644B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4" name="연결선: 꺾임 334">
          <a:extLst>
            <a:ext uri="{FF2B5EF4-FFF2-40B4-BE49-F238E27FC236}">
              <a16:creationId xmlns:a16="http://schemas.microsoft.com/office/drawing/2014/main" id="{85BC809F-ED82-4289-A441-8979EEE7137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5" name="연결선: 꺾임 335">
          <a:extLst>
            <a:ext uri="{FF2B5EF4-FFF2-40B4-BE49-F238E27FC236}">
              <a16:creationId xmlns:a16="http://schemas.microsoft.com/office/drawing/2014/main" id="{E8816214-501C-4DBD-BF07-43547FD856C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6" name="연결선: 꺾임 336">
          <a:extLst>
            <a:ext uri="{FF2B5EF4-FFF2-40B4-BE49-F238E27FC236}">
              <a16:creationId xmlns:a16="http://schemas.microsoft.com/office/drawing/2014/main" id="{923A34A4-148F-4B82-AE50-B19C0582859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7" name="연결선: 꺾임 337">
          <a:extLst>
            <a:ext uri="{FF2B5EF4-FFF2-40B4-BE49-F238E27FC236}">
              <a16:creationId xmlns:a16="http://schemas.microsoft.com/office/drawing/2014/main" id="{084DA903-866B-49D8-87A4-A408BDEE721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8" name="연결선: 꺾임 338">
          <a:extLst>
            <a:ext uri="{FF2B5EF4-FFF2-40B4-BE49-F238E27FC236}">
              <a16:creationId xmlns:a16="http://schemas.microsoft.com/office/drawing/2014/main" id="{47FB64DB-F0FA-43E0-9D96-0EA41ECC220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9" name="연결선: 꺾임 339">
          <a:extLst>
            <a:ext uri="{FF2B5EF4-FFF2-40B4-BE49-F238E27FC236}">
              <a16:creationId xmlns:a16="http://schemas.microsoft.com/office/drawing/2014/main" id="{02ED71AC-67C3-4473-B81C-2FDBF66A066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0" name="연결선: 꺾임 340">
          <a:extLst>
            <a:ext uri="{FF2B5EF4-FFF2-40B4-BE49-F238E27FC236}">
              <a16:creationId xmlns:a16="http://schemas.microsoft.com/office/drawing/2014/main" id="{4C20587A-98F1-4455-ACF0-028366FB84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1" name="연결선: 꺾임 341">
          <a:extLst>
            <a:ext uri="{FF2B5EF4-FFF2-40B4-BE49-F238E27FC236}">
              <a16:creationId xmlns:a16="http://schemas.microsoft.com/office/drawing/2014/main" id="{521FF7FC-9CEB-43D9-8FE7-8935DD2B6D5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2" name="연결선: 꺾임 342">
          <a:extLst>
            <a:ext uri="{FF2B5EF4-FFF2-40B4-BE49-F238E27FC236}">
              <a16:creationId xmlns:a16="http://schemas.microsoft.com/office/drawing/2014/main" id="{6E475889-261F-40A7-B022-1EC3ED9F502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3" name="연결선: 꺾임 343">
          <a:extLst>
            <a:ext uri="{FF2B5EF4-FFF2-40B4-BE49-F238E27FC236}">
              <a16:creationId xmlns:a16="http://schemas.microsoft.com/office/drawing/2014/main" id="{6E848DAD-8298-4394-B1EF-1E2FE522266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4" name="연결선: 꺾임 344">
          <a:extLst>
            <a:ext uri="{FF2B5EF4-FFF2-40B4-BE49-F238E27FC236}">
              <a16:creationId xmlns:a16="http://schemas.microsoft.com/office/drawing/2014/main" id="{B40C66A1-95D3-47AC-A7C2-394231A9F0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5" name="연결선: 꺾임 345">
          <a:extLst>
            <a:ext uri="{FF2B5EF4-FFF2-40B4-BE49-F238E27FC236}">
              <a16:creationId xmlns:a16="http://schemas.microsoft.com/office/drawing/2014/main" id="{1CDA56E0-3923-4F8E-901F-F2074893E1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6" name="연결선: 꺾임 346">
          <a:extLst>
            <a:ext uri="{FF2B5EF4-FFF2-40B4-BE49-F238E27FC236}">
              <a16:creationId xmlns:a16="http://schemas.microsoft.com/office/drawing/2014/main" id="{E7E5F7A6-9467-4251-9243-21614126500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7" name="연결선: 꺾임 347">
          <a:extLst>
            <a:ext uri="{FF2B5EF4-FFF2-40B4-BE49-F238E27FC236}">
              <a16:creationId xmlns:a16="http://schemas.microsoft.com/office/drawing/2014/main" id="{BD683C71-DBCD-4BBF-857D-F61F14595CD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8" name="연결선: 꺾임 348">
          <a:extLst>
            <a:ext uri="{FF2B5EF4-FFF2-40B4-BE49-F238E27FC236}">
              <a16:creationId xmlns:a16="http://schemas.microsoft.com/office/drawing/2014/main" id="{7EB440B5-B331-4A5B-9462-C1FDF7105D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9" name="연결선: 꺾임 349">
          <a:extLst>
            <a:ext uri="{FF2B5EF4-FFF2-40B4-BE49-F238E27FC236}">
              <a16:creationId xmlns:a16="http://schemas.microsoft.com/office/drawing/2014/main" id="{3C83D335-9FF4-40DB-83F9-D3DA7337966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0" name="연결선: 꺾임 350">
          <a:extLst>
            <a:ext uri="{FF2B5EF4-FFF2-40B4-BE49-F238E27FC236}">
              <a16:creationId xmlns:a16="http://schemas.microsoft.com/office/drawing/2014/main" id="{3847A1EC-7B7A-40CA-8369-55DD04A9FB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1" name="연결선: 꺾임 351">
          <a:extLst>
            <a:ext uri="{FF2B5EF4-FFF2-40B4-BE49-F238E27FC236}">
              <a16:creationId xmlns:a16="http://schemas.microsoft.com/office/drawing/2014/main" id="{ECD0479C-A6D1-48C6-B114-FDD3E0A745D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2" name="연결선: 꺾임 352">
          <a:extLst>
            <a:ext uri="{FF2B5EF4-FFF2-40B4-BE49-F238E27FC236}">
              <a16:creationId xmlns:a16="http://schemas.microsoft.com/office/drawing/2014/main" id="{BB789C8A-99C1-42B0-82D5-CE8079F0CE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3" name="연결선: 꺾임 353">
          <a:extLst>
            <a:ext uri="{FF2B5EF4-FFF2-40B4-BE49-F238E27FC236}">
              <a16:creationId xmlns:a16="http://schemas.microsoft.com/office/drawing/2014/main" id="{5597024A-5919-419B-A40F-9F769B444AF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4" name="연결선: 꺾임 354">
          <a:extLst>
            <a:ext uri="{FF2B5EF4-FFF2-40B4-BE49-F238E27FC236}">
              <a16:creationId xmlns:a16="http://schemas.microsoft.com/office/drawing/2014/main" id="{659E7A2D-AABF-407A-A268-E0E28AD4F3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5" name="연결선: 꺾임 355">
          <a:extLst>
            <a:ext uri="{FF2B5EF4-FFF2-40B4-BE49-F238E27FC236}">
              <a16:creationId xmlns:a16="http://schemas.microsoft.com/office/drawing/2014/main" id="{8A717848-4310-4C25-BE1C-E0AFDD6D9F8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6" name="연결선: 꺾임 356">
          <a:extLst>
            <a:ext uri="{FF2B5EF4-FFF2-40B4-BE49-F238E27FC236}">
              <a16:creationId xmlns:a16="http://schemas.microsoft.com/office/drawing/2014/main" id="{4CE08B47-18D3-4A42-9451-749C661761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7" name="연결선: 꺾임 357">
          <a:extLst>
            <a:ext uri="{FF2B5EF4-FFF2-40B4-BE49-F238E27FC236}">
              <a16:creationId xmlns:a16="http://schemas.microsoft.com/office/drawing/2014/main" id="{D81A5142-5526-4282-B07A-DE2DC7DF35B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8" name="연결선: 꺾임 358">
          <a:extLst>
            <a:ext uri="{FF2B5EF4-FFF2-40B4-BE49-F238E27FC236}">
              <a16:creationId xmlns:a16="http://schemas.microsoft.com/office/drawing/2014/main" id="{9FB12DCE-1103-41B5-B884-7FDD6BC94F9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9" name="연결선: 꺾임 359">
          <a:extLst>
            <a:ext uri="{FF2B5EF4-FFF2-40B4-BE49-F238E27FC236}">
              <a16:creationId xmlns:a16="http://schemas.microsoft.com/office/drawing/2014/main" id="{72A5FE75-9AE5-4987-9FD4-4C6B6E2409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0" name="연결선: 꺾임 360">
          <a:extLst>
            <a:ext uri="{FF2B5EF4-FFF2-40B4-BE49-F238E27FC236}">
              <a16:creationId xmlns:a16="http://schemas.microsoft.com/office/drawing/2014/main" id="{74556AB9-B6DD-4F8F-B62B-AF9F06B119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1" name="연결선: 꺾임 361">
          <a:extLst>
            <a:ext uri="{FF2B5EF4-FFF2-40B4-BE49-F238E27FC236}">
              <a16:creationId xmlns:a16="http://schemas.microsoft.com/office/drawing/2014/main" id="{3B5EE440-AAD4-41B9-B14A-C6B9C03FB0A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2" name="연결선: 꺾임 362">
          <a:extLst>
            <a:ext uri="{FF2B5EF4-FFF2-40B4-BE49-F238E27FC236}">
              <a16:creationId xmlns:a16="http://schemas.microsoft.com/office/drawing/2014/main" id="{1FB53F18-9C9C-4FCE-8B7D-65C0EABA8C3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3" name="연결선: 꺾임 363">
          <a:extLst>
            <a:ext uri="{FF2B5EF4-FFF2-40B4-BE49-F238E27FC236}">
              <a16:creationId xmlns:a16="http://schemas.microsoft.com/office/drawing/2014/main" id="{F0AFD464-3711-47EA-89E2-31AE07693D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4" name="연결선: 꺾임 364">
          <a:extLst>
            <a:ext uri="{FF2B5EF4-FFF2-40B4-BE49-F238E27FC236}">
              <a16:creationId xmlns:a16="http://schemas.microsoft.com/office/drawing/2014/main" id="{46BB1C31-2031-40DC-92DF-B0951479690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5" name="연결선: 꺾임 365">
          <a:extLst>
            <a:ext uri="{FF2B5EF4-FFF2-40B4-BE49-F238E27FC236}">
              <a16:creationId xmlns:a16="http://schemas.microsoft.com/office/drawing/2014/main" id="{511DF110-23A7-477F-AF0D-AB3F7397618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6" name="연결선: 꺾임 366">
          <a:extLst>
            <a:ext uri="{FF2B5EF4-FFF2-40B4-BE49-F238E27FC236}">
              <a16:creationId xmlns:a16="http://schemas.microsoft.com/office/drawing/2014/main" id="{0BE35182-0CF6-419F-94C8-6F6EA00275A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7" name="연결선: 꺾임 367">
          <a:extLst>
            <a:ext uri="{FF2B5EF4-FFF2-40B4-BE49-F238E27FC236}">
              <a16:creationId xmlns:a16="http://schemas.microsoft.com/office/drawing/2014/main" id="{EF76E1EB-9821-4CE7-B223-833E3080875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8" name="연결선: 꺾임 368">
          <a:extLst>
            <a:ext uri="{FF2B5EF4-FFF2-40B4-BE49-F238E27FC236}">
              <a16:creationId xmlns:a16="http://schemas.microsoft.com/office/drawing/2014/main" id="{5B34A392-9184-4E9A-834B-14E5B73EBF2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9" name="연결선: 꺾임 369">
          <a:extLst>
            <a:ext uri="{FF2B5EF4-FFF2-40B4-BE49-F238E27FC236}">
              <a16:creationId xmlns:a16="http://schemas.microsoft.com/office/drawing/2014/main" id="{C452C998-366D-415A-97D8-66238B5620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0" name="연결선: 꺾임 370">
          <a:extLst>
            <a:ext uri="{FF2B5EF4-FFF2-40B4-BE49-F238E27FC236}">
              <a16:creationId xmlns:a16="http://schemas.microsoft.com/office/drawing/2014/main" id="{1B8B2969-E3BD-4932-8C3B-253A261F959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1" name="연결선: 꺾임 371">
          <a:extLst>
            <a:ext uri="{FF2B5EF4-FFF2-40B4-BE49-F238E27FC236}">
              <a16:creationId xmlns:a16="http://schemas.microsoft.com/office/drawing/2014/main" id="{4564BF2B-9904-4252-816C-E069F82B890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2" name="연결선: 꺾임 372">
          <a:extLst>
            <a:ext uri="{FF2B5EF4-FFF2-40B4-BE49-F238E27FC236}">
              <a16:creationId xmlns:a16="http://schemas.microsoft.com/office/drawing/2014/main" id="{F23A65AE-6179-4B57-A818-A081F9642D1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3" name="연결선: 꺾임 373">
          <a:extLst>
            <a:ext uri="{FF2B5EF4-FFF2-40B4-BE49-F238E27FC236}">
              <a16:creationId xmlns:a16="http://schemas.microsoft.com/office/drawing/2014/main" id="{F28CBD4B-C701-4499-BAE8-FDADCBB323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4" name="연결선: 꺾임 374">
          <a:extLst>
            <a:ext uri="{FF2B5EF4-FFF2-40B4-BE49-F238E27FC236}">
              <a16:creationId xmlns:a16="http://schemas.microsoft.com/office/drawing/2014/main" id="{903097D3-EF19-4122-AD48-6DB4B4945B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5" name="연결선: 꺾임 375">
          <a:extLst>
            <a:ext uri="{FF2B5EF4-FFF2-40B4-BE49-F238E27FC236}">
              <a16:creationId xmlns:a16="http://schemas.microsoft.com/office/drawing/2014/main" id="{8BB086E8-21B5-4382-911A-97B107F4FCF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6" name="연결선: 꺾임 376">
          <a:extLst>
            <a:ext uri="{FF2B5EF4-FFF2-40B4-BE49-F238E27FC236}">
              <a16:creationId xmlns:a16="http://schemas.microsoft.com/office/drawing/2014/main" id="{7F8C003D-F48E-475D-87AD-F56D262310B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7" name="연결선: 꺾임 377">
          <a:extLst>
            <a:ext uri="{FF2B5EF4-FFF2-40B4-BE49-F238E27FC236}">
              <a16:creationId xmlns:a16="http://schemas.microsoft.com/office/drawing/2014/main" id="{C81F3D79-BE0B-4493-B746-D1C04D2BFB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8" name="연결선: 꺾임 378">
          <a:extLst>
            <a:ext uri="{FF2B5EF4-FFF2-40B4-BE49-F238E27FC236}">
              <a16:creationId xmlns:a16="http://schemas.microsoft.com/office/drawing/2014/main" id="{92909178-393D-4A3E-820A-5DA63E6040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9" name="연결선: 꺾임 379">
          <a:extLst>
            <a:ext uri="{FF2B5EF4-FFF2-40B4-BE49-F238E27FC236}">
              <a16:creationId xmlns:a16="http://schemas.microsoft.com/office/drawing/2014/main" id="{508536C9-F676-4207-9907-ACF0E16E68A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0" name="연결선: 꺾임 380">
          <a:extLst>
            <a:ext uri="{FF2B5EF4-FFF2-40B4-BE49-F238E27FC236}">
              <a16:creationId xmlns:a16="http://schemas.microsoft.com/office/drawing/2014/main" id="{45B5FA7F-4BB1-4179-A43C-241B959FB94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1" name="연결선: 꺾임 381">
          <a:extLst>
            <a:ext uri="{FF2B5EF4-FFF2-40B4-BE49-F238E27FC236}">
              <a16:creationId xmlns:a16="http://schemas.microsoft.com/office/drawing/2014/main" id="{D938A792-EABB-4CC8-8328-75F808C043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2" name="연결선: 꺾임 382">
          <a:extLst>
            <a:ext uri="{FF2B5EF4-FFF2-40B4-BE49-F238E27FC236}">
              <a16:creationId xmlns:a16="http://schemas.microsoft.com/office/drawing/2014/main" id="{99DD924E-9D28-4FCE-B318-CD57366A6F0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3" name="연결선: 꺾임 383">
          <a:extLst>
            <a:ext uri="{FF2B5EF4-FFF2-40B4-BE49-F238E27FC236}">
              <a16:creationId xmlns:a16="http://schemas.microsoft.com/office/drawing/2014/main" id="{96CF45BB-9EA9-4701-AF97-62FC3900CF7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4" name="연결선: 꺾임 384">
          <a:extLst>
            <a:ext uri="{FF2B5EF4-FFF2-40B4-BE49-F238E27FC236}">
              <a16:creationId xmlns:a16="http://schemas.microsoft.com/office/drawing/2014/main" id="{063C0D76-902E-4F6E-AAA4-BAABAE14A3A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5" name="연결선: 꺾임 385">
          <a:extLst>
            <a:ext uri="{FF2B5EF4-FFF2-40B4-BE49-F238E27FC236}">
              <a16:creationId xmlns:a16="http://schemas.microsoft.com/office/drawing/2014/main" id="{5301A737-0392-42E6-8422-066EBD47D0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6" name="연결선: 꺾임 386">
          <a:extLst>
            <a:ext uri="{FF2B5EF4-FFF2-40B4-BE49-F238E27FC236}">
              <a16:creationId xmlns:a16="http://schemas.microsoft.com/office/drawing/2014/main" id="{033390F7-3F8D-4A14-8999-E7F9BFA308D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7" name="연결선: 꺾임 387">
          <a:extLst>
            <a:ext uri="{FF2B5EF4-FFF2-40B4-BE49-F238E27FC236}">
              <a16:creationId xmlns:a16="http://schemas.microsoft.com/office/drawing/2014/main" id="{D796744D-D006-4343-A2D2-AB3781B20A1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8" name="연결선: 꺾임 388">
          <a:extLst>
            <a:ext uri="{FF2B5EF4-FFF2-40B4-BE49-F238E27FC236}">
              <a16:creationId xmlns:a16="http://schemas.microsoft.com/office/drawing/2014/main" id="{E1504A20-F109-4D5D-A262-3031FBF226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9" name="연결선: 꺾임 389">
          <a:extLst>
            <a:ext uri="{FF2B5EF4-FFF2-40B4-BE49-F238E27FC236}">
              <a16:creationId xmlns:a16="http://schemas.microsoft.com/office/drawing/2014/main" id="{58DDA073-E1F5-4C6E-93D8-C02946CA20C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0" name="연결선: 꺾임 390">
          <a:extLst>
            <a:ext uri="{FF2B5EF4-FFF2-40B4-BE49-F238E27FC236}">
              <a16:creationId xmlns:a16="http://schemas.microsoft.com/office/drawing/2014/main" id="{69888874-26FF-4B40-A54F-9E80EB54CE7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1" name="연결선: 꺾임 391">
          <a:extLst>
            <a:ext uri="{FF2B5EF4-FFF2-40B4-BE49-F238E27FC236}">
              <a16:creationId xmlns:a16="http://schemas.microsoft.com/office/drawing/2014/main" id="{8F7FF6D2-A8A1-4FEB-81A5-B375535AE82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2" name="연결선: 꺾임 392">
          <a:extLst>
            <a:ext uri="{FF2B5EF4-FFF2-40B4-BE49-F238E27FC236}">
              <a16:creationId xmlns:a16="http://schemas.microsoft.com/office/drawing/2014/main" id="{053CD62B-5E5B-4E62-BFB9-9309BB64299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3" name="연결선: 꺾임 393">
          <a:extLst>
            <a:ext uri="{FF2B5EF4-FFF2-40B4-BE49-F238E27FC236}">
              <a16:creationId xmlns:a16="http://schemas.microsoft.com/office/drawing/2014/main" id="{04783314-369C-47DA-8FC9-608E88D971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4" name="연결선: 꺾임 394">
          <a:extLst>
            <a:ext uri="{FF2B5EF4-FFF2-40B4-BE49-F238E27FC236}">
              <a16:creationId xmlns:a16="http://schemas.microsoft.com/office/drawing/2014/main" id="{B646DC88-AAAE-4598-918C-17F0324444C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5" name="연결선: 꺾임 395">
          <a:extLst>
            <a:ext uri="{FF2B5EF4-FFF2-40B4-BE49-F238E27FC236}">
              <a16:creationId xmlns:a16="http://schemas.microsoft.com/office/drawing/2014/main" id="{9887826D-9BE5-4A04-8DC3-529E1AE04B0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6" name="연결선: 꺾임 396">
          <a:extLst>
            <a:ext uri="{FF2B5EF4-FFF2-40B4-BE49-F238E27FC236}">
              <a16:creationId xmlns:a16="http://schemas.microsoft.com/office/drawing/2014/main" id="{0CD9E7EC-E96A-4B5F-B7C0-1664FE77966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7" name="연결선: 꺾임 397">
          <a:extLst>
            <a:ext uri="{FF2B5EF4-FFF2-40B4-BE49-F238E27FC236}">
              <a16:creationId xmlns:a16="http://schemas.microsoft.com/office/drawing/2014/main" id="{774101BA-A1D2-48DE-939E-FA0FB442FF2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8" name="연결선: 꺾임 398">
          <a:extLst>
            <a:ext uri="{FF2B5EF4-FFF2-40B4-BE49-F238E27FC236}">
              <a16:creationId xmlns:a16="http://schemas.microsoft.com/office/drawing/2014/main" id="{B9247381-FF75-44CD-BBD2-5EB45E5F274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9" name="연결선: 꺾임 399">
          <a:extLst>
            <a:ext uri="{FF2B5EF4-FFF2-40B4-BE49-F238E27FC236}">
              <a16:creationId xmlns:a16="http://schemas.microsoft.com/office/drawing/2014/main" id="{3FBE2CC6-BEB2-4B1B-A4B9-81DB9967A04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0" name="연결선: 꺾임 400">
          <a:extLst>
            <a:ext uri="{FF2B5EF4-FFF2-40B4-BE49-F238E27FC236}">
              <a16:creationId xmlns:a16="http://schemas.microsoft.com/office/drawing/2014/main" id="{17E682F3-D487-4C3C-946C-D8A2B46224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1" name="연결선: 꺾임 401">
          <a:extLst>
            <a:ext uri="{FF2B5EF4-FFF2-40B4-BE49-F238E27FC236}">
              <a16:creationId xmlns:a16="http://schemas.microsoft.com/office/drawing/2014/main" id="{0C38F5B9-2A8F-4097-81D9-173A433154F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2" name="연결선: 꺾임 402">
          <a:extLst>
            <a:ext uri="{FF2B5EF4-FFF2-40B4-BE49-F238E27FC236}">
              <a16:creationId xmlns:a16="http://schemas.microsoft.com/office/drawing/2014/main" id="{D9CB8F42-1B07-474E-BFC7-4E6253E2618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3" name="연결선: 꺾임 403">
          <a:extLst>
            <a:ext uri="{FF2B5EF4-FFF2-40B4-BE49-F238E27FC236}">
              <a16:creationId xmlns:a16="http://schemas.microsoft.com/office/drawing/2014/main" id="{10B053ED-2C31-46D2-B687-9B26C8233D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4" name="연결선: 꺾임 404">
          <a:extLst>
            <a:ext uri="{FF2B5EF4-FFF2-40B4-BE49-F238E27FC236}">
              <a16:creationId xmlns:a16="http://schemas.microsoft.com/office/drawing/2014/main" id="{727F61E8-B727-4560-BAF1-959366B3BF1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5" name="연결선: 꺾임 405">
          <a:extLst>
            <a:ext uri="{FF2B5EF4-FFF2-40B4-BE49-F238E27FC236}">
              <a16:creationId xmlns:a16="http://schemas.microsoft.com/office/drawing/2014/main" id="{A078BB73-F9ED-4168-AE61-17B2503FDD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6" name="연결선: 꺾임 406">
          <a:extLst>
            <a:ext uri="{FF2B5EF4-FFF2-40B4-BE49-F238E27FC236}">
              <a16:creationId xmlns:a16="http://schemas.microsoft.com/office/drawing/2014/main" id="{F7030ABA-5EE7-419F-B02E-27C3812F4FD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7" name="연결선: 꺾임 407">
          <a:extLst>
            <a:ext uri="{FF2B5EF4-FFF2-40B4-BE49-F238E27FC236}">
              <a16:creationId xmlns:a16="http://schemas.microsoft.com/office/drawing/2014/main" id="{D17E1AFC-BB45-483F-A4DC-C310E382E9F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8" name="연결선: 꺾임 408">
          <a:extLst>
            <a:ext uri="{FF2B5EF4-FFF2-40B4-BE49-F238E27FC236}">
              <a16:creationId xmlns:a16="http://schemas.microsoft.com/office/drawing/2014/main" id="{2066FEEF-41CF-40E6-8AC4-CC8B2CBE80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9" name="연결선: 꺾임 409">
          <a:extLst>
            <a:ext uri="{FF2B5EF4-FFF2-40B4-BE49-F238E27FC236}">
              <a16:creationId xmlns:a16="http://schemas.microsoft.com/office/drawing/2014/main" id="{F02B305A-0F54-46D3-94DB-F4ECF76A271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0" name="연결선: 꺾임 410">
          <a:extLst>
            <a:ext uri="{FF2B5EF4-FFF2-40B4-BE49-F238E27FC236}">
              <a16:creationId xmlns:a16="http://schemas.microsoft.com/office/drawing/2014/main" id="{DFCE6782-956B-45E2-B4DB-808BE26FFBF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1" name="연결선: 꺾임 411">
          <a:extLst>
            <a:ext uri="{FF2B5EF4-FFF2-40B4-BE49-F238E27FC236}">
              <a16:creationId xmlns:a16="http://schemas.microsoft.com/office/drawing/2014/main" id="{87954803-7B32-463A-83E1-02AE610596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2" name="연결선: 꺾임 412">
          <a:extLst>
            <a:ext uri="{FF2B5EF4-FFF2-40B4-BE49-F238E27FC236}">
              <a16:creationId xmlns:a16="http://schemas.microsoft.com/office/drawing/2014/main" id="{84659006-7957-47B2-BC85-0A8F2F1883F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3" name="연결선: 꺾임 413">
          <a:extLst>
            <a:ext uri="{FF2B5EF4-FFF2-40B4-BE49-F238E27FC236}">
              <a16:creationId xmlns:a16="http://schemas.microsoft.com/office/drawing/2014/main" id="{28E8C85A-F333-4E08-B605-C8185C19F9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4" name="연결선: 꺾임 414">
          <a:extLst>
            <a:ext uri="{FF2B5EF4-FFF2-40B4-BE49-F238E27FC236}">
              <a16:creationId xmlns:a16="http://schemas.microsoft.com/office/drawing/2014/main" id="{99BDFAC3-261A-4D66-AC95-70326722E3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5" name="연결선: 꺾임 2438">
          <a:extLst>
            <a:ext uri="{FF2B5EF4-FFF2-40B4-BE49-F238E27FC236}">
              <a16:creationId xmlns:a16="http://schemas.microsoft.com/office/drawing/2014/main" id="{7EE5E074-7377-4809-AC39-656C729390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6" name="연결선: 꺾임 2439">
          <a:extLst>
            <a:ext uri="{FF2B5EF4-FFF2-40B4-BE49-F238E27FC236}">
              <a16:creationId xmlns:a16="http://schemas.microsoft.com/office/drawing/2014/main" id="{62744F84-AA34-45A8-9025-457BDD5F7B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7" name="연결선: 꺾임 2440">
          <a:extLst>
            <a:ext uri="{FF2B5EF4-FFF2-40B4-BE49-F238E27FC236}">
              <a16:creationId xmlns:a16="http://schemas.microsoft.com/office/drawing/2014/main" id="{1CABCD50-EBAE-4C2B-884E-313E05061F8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8" name="연결선: 꺾임 2441">
          <a:extLst>
            <a:ext uri="{FF2B5EF4-FFF2-40B4-BE49-F238E27FC236}">
              <a16:creationId xmlns:a16="http://schemas.microsoft.com/office/drawing/2014/main" id="{C37B9F8C-AD06-4B1C-AD4A-79F31A45C7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9" name="연결선: 꺾임 2442">
          <a:extLst>
            <a:ext uri="{FF2B5EF4-FFF2-40B4-BE49-F238E27FC236}">
              <a16:creationId xmlns:a16="http://schemas.microsoft.com/office/drawing/2014/main" id="{9E230F36-141C-425B-AF7C-322F2E3EBD8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0" name="연결선: 꺾임 2443">
          <a:extLst>
            <a:ext uri="{FF2B5EF4-FFF2-40B4-BE49-F238E27FC236}">
              <a16:creationId xmlns:a16="http://schemas.microsoft.com/office/drawing/2014/main" id="{92552824-7D1E-49E8-A8D4-F28D30EB1FD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1" name="연결선: 꺾임 2444">
          <a:extLst>
            <a:ext uri="{FF2B5EF4-FFF2-40B4-BE49-F238E27FC236}">
              <a16:creationId xmlns:a16="http://schemas.microsoft.com/office/drawing/2014/main" id="{A397691C-240D-4AE1-8C7A-C1CE0A231E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2" name="연결선: 꺾임 2445">
          <a:extLst>
            <a:ext uri="{FF2B5EF4-FFF2-40B4-BE49-F238E27FC236}">
              <a16:creationId xmlns:a16="http://schemas.microsoft.com/office/drawing/2014/main" id="{0AFCF809-9607-49CD-B37C-8ADBEF04B2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3" name="연결선: 꺾임 2446">
          <a:extLst>
            <a:ext uri="{FF2B5EF4-FFF2-40B4-BE49-F238E27FC236}">
              <a16:creationId xmlns:a16="http://schemas.microsoft.com/office/drawing/2014/main" id="{294FBE88-CD98-4DE9-8054-2510A6E0DFA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4" name="연결선: 꺾임 2447">
          <a:extLst>
            <a:ext uri="{FF2B5EF4-FFF2-40B4-BE49-F238E27FC236}">
              <a16:creationId xmlns:a16="http://schemas.microsoft.com/office/drawing/2014/main" id="{E17E48F8-F748-4517-A5FB-72FCE581B51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5" name="연결선: 꺾임 2448">
          <a:extLst>
            <a:ext uri="{FF2B5EF4-FFF2-40B4-BE49-F238E27FC236}">
              <a16:creationId xmlns:a16="http://schemas.microsoft.com/office/drawing/2014/main" id="{7DBE1813-FAD2-4990-AC76-02FAADF7BA5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6" name="연결선: 꺾임 2449">
          <a:extLst>
            <a:ext uri="{FF2B5EF4-FFF2-40B4-BE49-F238E27FC236}">
              <a16:creationId xmlns:a16="http://schemas.microsoft.com/office/drawing/2014/main" id="{0BB36D6B-B021-4746-AF88-19479F87BD0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7" name="연결선: 꺾임 2450">
          <a:extLst>
            <a:ext uri="{FF2B5EF4-FFF2-40B4-BE49-F238E27FC236}">
              <a16:creationId xmlns:a16="http://schemas.microsoft.com/office/drawing/2014/main" id="{71D6878D-1362-43D5-B25F-593B13A3D0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8" name="연결선: 꺾임 2451">
          <a:extLst>
            <a:ext uri="{FF2B5EF4-FFF2-40B4-BE49-F238E27FC236}">
              <a16:creationId xmlns:a16="http://schemas.microsoft.com/office/drawing/2014/main" id="{B68E4374-E093-4E88-8F44-877D318DC72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9" name="연결선: 꺾임 2452">
          <a:extLst>
            <a:ext uri="{FF2B5EF4-FFF2-40B4-BE49-F238E27FC236}">
              <a16:creationId xmlns:a16="http://schemas.microsoft.com/office/drawing/2014/main" id="{8E4A6CF9-D6F4-4E30-9D7B-49A9AC71D93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0" name="연결선: 꺾임 2453">
          <a:extLst>
            <a:ext uri="{FF2B5EF4-FFF2-40B4-BE49-F238E27FC236}">
              <a16:creationId xmlns:a16="http://schemas.microsoft.com/office/drawing/2014/main" id="{05BC381C-27C0-4F45-858E-860D104145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1" name="연결선: 꺾임 2454">
          <a:extLst>
            <a:ext uri="{FF2B5EF4-FFF2-40B4-BE49-F238E27FC236}">
              <a16:creationId xmlns:a16="http://schemas.microsoft.com/office/drawing/2014/main" id="{B283DDFF-13EC-478D-94EA-8833476951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2" name="연결선: 꺾임 2455">
          <a:extLst>
            <a:ext uri="{FF2B5EF4-FFF2-40B4-BE49-F238E27FC236}">
              <a16:creationId xmlns:a16="http://schemas.microsoft.com/office/drawing/2014/main" id="{FCAC5C32-769E-42FA-A450-F1340274F3C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3" name="연결선: 꺾임 2456">
          <a:extLst>
            <a:ext uri="{FF2B5EF4-FFF2-40B4-BE49-F238E27FC236}">
              <a16:creationId xmlns:a16="http://schemas.microsoft.com/office/drawing/2014/main" id="{EFF6F5C3-5C37-4AC5-8591-F55B35E1086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4" name="연결선: 꺾임 18016">
          <a:extLst>
            <a:ext uri="{FF2B5EF4-FFF2-40B4-BE49-F238E27FC236}">
              <a16:creationId xmlns:a16="http://schemas.microsoft.com/office/drawing/2014/main" id="{418846E8-84F0-5608-8D7A-11F91BC21D2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5" name="연결선: 꺾임 18017">
          <a:extLst>
            <a:ext uri="{FF2B5EF4-FFF2-40B4-BE49-F238E27FC236}">
              <a16:creationId xmlns:a16="http://schemas.microsoft.com/office/drawing/2014/main" id="{625A4114-888E-C6F9-FBE3-82739219AB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6" name="연결선: 꺾임 55">
          <a:extLst>
            <a:ext uri="{FF2B5EF4-FFF2-40B4-BE49-F238E27FC236}">
              <a16:creationId xmlns:a16="http://schemas.microsoft.com/office/drawing/2014/main" id="{16883BA1-B47F-4FA9-A2FA-98446F70DB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7" name="연결선: 꺾임 56">
          <a:extLst>
            <a:ext uri="{FF2B5EF4-FFF2-40B4-BE49-F238E27FC236}">
              <a16:creationId xmlns:a16="http://schemas.microsoft.com/office/drawing/2014/main" id="{9014DBE1-5DB6-F5A5-16A8-AFCE17FBC27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8" name="연결선: 꺾임 57">
          <a:extLst>
            <a:ext uri="{FF2B5EF4-FFF2-40B4-BE49-F238E27FC236}">
              <a16:creationId xmlns:a16="http://schemas.microsoft.com/office/drawing/2014/main" id="{7D454854-469C-CF4E-16D0-95B26ECE34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9" name="연결선: 꺾임 58">
          <a:extLst>
            <a:ext uri="{FF2B5EF4-FFF2-40B4-BE49-F238E27FC236}">
              <a16:creationId xmlns:a16="http://schemas.microsoft.com/office/drawing/2014/main" id="{DEE40DA5-04D7-D643-69D9-861F381F341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0" name="연결선: 꺾임 17987">
          <a:extLst>
            <a:ext uri="{FF2B5EF4-FFF2-40B4-BE49-F238E27FC236}">
              <a16:creationId xmlns:a16="http://schemas.microsoft.com/office/drawing/2014/main" id="{A62002F7-107D-F55B-4AF2-D362F762637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1" name="연결선: 꺾임 17988">
          <a:extLst>
            <a:ext uri="{FF2B5EF4-FFF2-40B4-BE49-F238E27FC236}">
              <a16:creationId xmlns:a16="http://schemas.microsoft.com/office/drawing/2014/main" id="{8E058699-DF0C-48AB-CE95-1B9E082B4B5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2" name="연결선: 꺾임 17989">
          <a:extLst>
            <a:ext uri="{FF2B5EF4-FFF2-40B4-BE49-F238E27FC236}">
              <a16:creationId xmlns:a16="http://schemas.microsoft.com/office/drawing/2014/main" id="{5DC20FC1-EFC2-3582-1323-817DBFB31BE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3" name="연결선: 꺾임 17990">
          <a:extLst>
            <a:ext uri="{FF2B5EF4-FFF2-40B4-BE49-F238E27FC236}">
              <a16:creationId xmlns:a16="http://schemas.microsoft.com/office/drawing/2014/main" id="{FB8D248A-6ECB-203F-1811-E4B3BF6AD7D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4" name="연결선: 꺾임 17999">
          <a:extLst>
            <a:ext uri="{FF2B5EF4-FFF2-40B4-BE49-F238E27FC236}">
              <a16:creationId xmlns:a16="http://schemas.microsoft.com/office/drawing/2014/main" id="{E37B1BA7-7D51-557C-F0BB-3D5635C438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5" name="연결선: 꺾임 18000">
          <a:extLst>
            <a:ext uri="{FF2B5EF4-FFF2-40B4-BE49-F238E27FC236}">
              <a16:creationId xmlns:a16="http://schemas.microsoft.com/office/drawing/2014/main" id="{30FE94A4-A415-3CE0-8697-FDCCB09BEA0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6" name="연결선: 꺾임 18001">
          <a:extLst>
            <a:ext uri="{FF2B5EF4-FFF2-40B4-BE49-F238E27FC236}">
              <a16:creationId xmlns:a16="http://schemas.microsoft.com/office/drawing/2014/main" id="{9D160F38-F7A3-3306-FC88-434E8AA4580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7" name="연결선: 꺾임 18002">
          <a:extLst>
            <a:ext uri="{FF2B5EF4-FFF2-40B4-BE49-F238E27FC236}">
              <a16:creationId xmlns:a16="http://schemas.microsoft.com/office/drawing/2014/main" id="{E095F79C-BD51-CDBD-31DE-5F3E12A545E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8" name="연결선: 꺾임 9">
          <a:extLst>
            <a:ext uri="{FF2B5EF4-FFF2-40B4-BE49-F238E27FC236}">
              <a16:creationId xmlns:a16="http://schemas.microsoft.com/office/drawing/2014/main" id="{8F328A5F-3F4A-1709-4367-73A3F08A72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9" name="연결선: 꺾임 10">
          <a:extLst>
            <a:ext uri="{FF2B5EF4-FFF2-40B4-BE49-F238E27FC236}">
              <a16:creationId xmlns:a16="http://schemas.microsoft.com/office/drawing/2014/main" id="{B9B7B3CD-BF1C-68D9-BC09-650EB3CEA3B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0" name="연결선: 꺾임 11">
          <a:extLst>
            <a:ext uri="{FF2B5EF4-FFF2-40B4-BE49-F238E27FC236}">
              <a16:creationId xmlns:a16="http://schemas.microsoft.com/office/drawing/2014/main" id="{374C7DB2-420F-A888-C09D-6087F9ED32D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1" name="연결선: 꺾임 12">
          <a:extLst>
            <a:ext uri="{FF2B5EF4-FFF2-40B4-BE49-F238E27FC236}">
              <a16:creationId xmlns:a16="http://schemas.microsoft.com/office/drawing/2014/main" id="{D5AB6EE2-89B7-2157-1B6B-245A2D0C402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2" name="연결선: 꺾임 21">
          <a:extLst>
            <a:ext uri="{FF2B5EF4-FFF2-40B4-BE49-F238E27FC236}">
              <a16:creationId xmlns:a16="http://schemas.microsoft.com/office/drawing/2014/main" id="{5441FF08-7D26-E4AE-D846-EBC2FFA55A8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3" name="연결선: 꺾임 22">
          <a:extLst>
            <a:ext uri="{FF2B5EF4-FFF2-40B4-BE49-F238E27FC236}">
              <a16:creationId xmlns:a16="http://schemas.microsoft.com/office/drawing/2014/main" id="{BDB2FD4C-8150-9805-26D5-014BC8454CB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4" name="연결선: 꺾임 23">
          <a:extLst>
            <a:ext uri="{FF2B5EF4-FFF2-40B4-BE49-F238E27FC236}">
              <a16:creationId xmlns:a16="http://schemas.microsoft.com/office/drawing/2014/main" id="{74CA71E8-DB64-AA3F-1123-F219DFBD28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5" name="연결선: 꺾임 24">
          <a:extLst>
            <a:ext uri="{FF2B5EF4-FFF2-40B4-BE49-F238E27FC236}">
              <a16:creationId xmlns:a16="http://schemas.microsoft.com/office/drawing/2014/main" id="{EFB4A76D-E56B-580C-9440-45486D2E632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6" name="연결선: 꺾임 33">
          <a:extLst>
            <a:ext uri="{FF2B5EF4-FFF2-40B4-BE49-F238E27FC236}">
              <a16:creationId xmlns:a16="http://schemas.microsoft.com/office/drawing/2014/main" id="{2661E94A-B200-24D3-23B4-9E7D2D5C137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7" name="연결선: 꺾임 34">
          <a:extLst>
            <a:ext uri="{FF2B5EF4-FFF2-40B4-BE49-F238E27FC236}">
              <a16:creationId xmlns:a16="http://schemas.microsoft.com/office/drawing/2014/main" id="{2B69EE4B-20C7-6541-9FEC-D0A30ED05B5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8" name="연결선: 꺾임 35">
          <a:extLst>
            <a:ext uri="{FF2B5EF4-FFF2-40B4-BE49-F238E27FC236}">
              <a16:creationId xmlns:a16="http://schemas.microsoft.com/office/drawing/2014/main" id="{C9B518C4-7B28-DDED-30B7-C8B4E78877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9" name="연결선: 꺾임 36">
          <a:extLst>
            <a:ext uri="{FF2B5EF4-FFF2-40B4-BE49-F238E27FC236}">
              <a16:creationId xmlns:a16="http://schemas.microsoft.com/office/drawing/2014/main" id="{80430313-99AC-BA5C-4FF7-3ECC8F275F3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0" name="연결선: 꺾임 45">
          <a:extLst>
            <a:ext uri="{FF2B5EF4-FFF2-40B4-BE49-F238E27FC236}">
              <a16:creationId xmlns:a16="http://schemas.microsoft.com/office/drawing/2014/main" id="{82D0279B-6215-082A-BC66-AA996AE39F8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1" name="연결선: 꺾임 47">
          <a:extLst>
            <a:ext uri="{FF2B5EF4-FFF2-40B4-BE49-F238E27FC236}">
              <a16:creationId xmlns:a16="http://schemas.microsoft.com/office/drawing/2014/main" id="{185B4061-A139-4B72-6EC1-72924A8C0DF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2" name="연결선: 꺾임 48">
          <a:extLst>
            <a:ext uri="{FF2B5EF4-FFF2-40B4-BE49-F238E27FC236}">
              <a16:creationId xmlns:a16="http://schemas.microsoft.com/office/drawing/2014/main" id="{B8D09EC3-340F-FF59-78AE-773C586614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3" name="연결선: 꺾임 49">
          <a:extLst>
            <a:ext uri="{FF2B5EF4-FFF2-40B4-BE49-F238E27FC236}">
              <a16:creationId xmlns:a16="http://schemas.microsoft.com/office/drawing/2014/main" id="{B5404D34-F7A6-5FA6-09EB-7B1E4B3983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4" name="연결선: 꺾임 62">
          <a:extLst>
            <a:ext uri="{FF2B5EF4-FFF2-40B4-BE49-F238E27FC236}">
              <a16:creationId xmlns:a16="http://schemas.microsoft.com/office/drawing/2014/main" id="{2599FB97-6785-675A-F1EF-1BDB706DD98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5" name="연결선: 꺾임 17983">
          <a:extLst>
            <a:ext uri="{FF2B5EF4-FFF2-40B4-BE49-F238E27FC236}">
              <a16:creationId xmlns:a16="http://schemas.microsoft.com/office/drawing/2014/main" id="{C6B7422D-7B68-31A8-D032-F52242F2E1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6" name="연결선: 꺾임 17984">
          <a:extLst>
            <a:ext uri="{FF2B5EF4-FFF2-40B4-BE49-F238E27FC236}">
              <a16:creationId xmlns:a16="http://schemas.microsoft.com/office/drawing/2014/main" id="{88CC398C-82C6-50EC-D125-7D4D3FD02F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7" name="연결선: 꺾임 17985">
          <a:extLst>
            <a:ext uri="{FF2B5EF4-FFF2-40B4-BE49-F238E27FC236}">
              <a16:creationId xmlns:a16="http://schemas.microsoft.com/office/drawing/2014/main" id="{DB54C69D-5E7D-7F2A-762A-1C882462219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8" name="연결선: 꺾임 18010">
          <a:extLst>
            <a:ext uri="{FF2B5EF4-FFF2-40B4-BE49-F238E27FC236}">
              <a16:creationId xmlns:a16="http://schemas.microsoft.com/office/drawing/2014/main" id="{043E480F-400D-00E0-B33D-0062BB1F81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9" name="연결선: 꺾임 18011">
          <a:extLst>
            <a:ext uri="{FF2B5EF4-FFF2-40B4-BE49-F238E27FC236}">
              <a16:creationId xmlns:a16="http://schemas.microsoft.com/office/drawing/2014/main" id="{41D09B74-AF00-F405-DFFE-A9159DA2946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0" name="연결선: 꺾임 18012">
          <a:extLst>
            <a:ext uri="{FF2B5EF4-FFF2-40B4-BE49-F238E27FC236}">
              <a16:creationId xmlns:a16="http://schemas.microsoft.com/office/drawing/2014/main" id="{9EB684BF-53C4-A40A-BBB1-96FF6B0C5BE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1" name="연결선: 꺾임 18013">
          <a:extLst>
            <a:ext uri="{FF2B5EF4-FFF2-40B4-BE49-F238E27FC236}">
              <a16:creationId xmlns:a16="http://schemas.microsoft.com/office/drawing/2014/main" id="{166C0AC1-62AE-F14F-43D9-9D4285683B9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2" name="연결선: 꺾임 18024">
          <a:extLst>
            <a:ext uri="{FF2B5EF4-FFF2-40B4-BE49-F238E27FC236}">
              <a16:creationId xmlns:a16="http://schemas.microsoft.com/office/drawing/2014/main" id="{787CE6AD-D869-0A83-B5F0-24007421140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3" name="연결선: 꺾임 18025">
          <a:extLst>
            <a:ext uri="{FF2B5EF4-FFF2-40B4-BE49-F238E27FC236}">
              <a16:creationId xmlns:a16="http://schemas.microsoft.com/office/drawing/2014/main" id="{6B0166F4-EDB7-6BB9-DDD8-1B4857EF689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4" name="연결선: 꺾임 18026">
          <a:extLst>
            <a:ext uri="{FF2B5EF4-FFF2-40B4-BE49-F238E27FC236}">
              <a16:creationId xmlns:a16="http://schemas.microsoft.com/office/drawing/2014/main" id="{D797C372-F994-A804-A538-D4E53B01A1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5" name="연결선: 꺾임 18027">
          <a:extLst>
            <a:ext uri="{FF2B5EF4-FFF2-40B4-BE49-F238E27FC236}">
              <a16:creationId xmlns:a16="http://schemas.microsoft.com/office/drawing/2014/main" id="{55816364-7E1C-91BF-5A7F-69C150B6671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6" name="연결선: 꺾임 18036">
          <a:extLst>
            <a:ext uri="{FF2B5EF4-FFF2-40B4-BE49-F238E27FC236}">
              <a16:creationId xmlns:a16="http://schemas.microsoft.com/office/drawing/2014/main" id="{CBF18D1D-D3D2-FCB1-2EA9-2B2C164AAA0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7" name="연결선: 꺾임 18037">
          <a:extLst>
            <a:ext uri="{FF2B5EF4-FFF2-40B4-BE49-F238E27FC236}">
              <a16:creationId xmlns:a16="http://schemas.microsoft.com/office/drawing/2014/main" id="{8C2ECE4D-B679-5E51-5A89-EBF66BA59B5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8" name="연결선: 꺾임 18038">
          <a:extLst>
            <a:ext uri="{FF2B5EF4-FFF2-40B4-BE49-F238E27FC236}">
              <a16:creationId xmlns:a16="http://schemas.microsoft.com/office/drawing/2014/main" id="{83D91B72-C43F-1EEE-42B5-52F7212285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9" name="연결선: 꺾임 18039">
          <a:extLst>
            <a:ext uri="{FF2B5EF4-FFF2-40B4-BE49-F238E27FC236}">
              <a16:creationId xmlns:a16="http://schemas.microsoft.com/office/drawing/2014/main" id="{F17B406A-831A-B9A1-FF38-AC267F9B5C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0" name="연결선: 꺾임 128">
          <a:extLst>
            <a:ext uri="{FF2B5EF4-FFF2-40B4-BE49-F238E27FC236}">
              <a16:creationId xmlns:a16="http://schemas.microsoft.com/office/drawing/2014/main" id="{CA78AA4C-35A8-174E-8E5B-A39308EC59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1" name="연결선: 꺾임 129">
          <a:extLst>
            <a:ext uri="{FF2B5EF4-FFF2-40B4-BE49-F238E27FC236}">
              <a16:creationId xmlns:a16="http://schemas.microsoft.com/office/drawing/2014/main" id="{18CFE9CD-E80B-7A75-3ED1-0EFECF04554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2" name="연결선: 꺾임 130">
          <a:extLst>
            <a:ext uri="{FF2B5EF4-FFF2-40B4-BE49-F238E27FC236}">
              <a16:creationId xmlns:a16="http://schemas.microsoft.com/office/drawing/2014/main" id="{6490D71C-5161-C33E-3724-7A753F4A39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3" name="연결선: 꺾임 131">
          <a:extLst>
            <a:ext uri="{FF2B5EF4-FFF2-40B4-BE49-F238E27FC236}">
              <a16:creationId xmlns:a16="http://schemas.microsoft.com/office/drawing/2014/main" id="{5711185B-4067-0F4D-A906-9DDD8E68813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4" name="연결선: 꺾임 140">
          <a:extLst>
            <a:ext uri="{FF2B5EF4-FFF2-40B4-BE49-F238E27FC236}">
              <a16:creationId xmlns:a16="http://schemas.microsoft.com/office/drawing/2014/main" id="{CBF52E7D-5A5C-F5D9-A8F5-CC296E1DD01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5" name="연결선: 꺾임 141">
          <a:extLst>
            <a:ext uri="{FF2B5EF4-FFF2-40B4-BE49-F238E27FC236}">
              <a16:creationId xmlns:a16="http://schemas.microsoft.com/office/drawing/2014/main" id="{C9E07900-49FD-8350-B415-C8C38499B4A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6" name="연결선: 꺾임 2431">
          <a:extLst>
            <a:ext uri="{FF2B5EF4-FFF2-40B4-BE49-F238E27FC236}">
              <a16:creationId xmlns:a16="http://schemas.microsoft.com/office/drawing/2014/main" id="{89DBC82B-1422-05CB-3DED-A79FCFE3E42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7" name="연결선: 꺾임 2432">
          <a:extLst>
            <a:ext uri="{FF2B5EF4-FFF2-40B4-BE49-F238E27FC236}">
              <a16:creationId xmlns:a16="http://schemas.microsoft.com/office/drawing/2014/main" id="{C9CEFB68-2D7E-AA04-EA5B-C6753035320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8" name="연결선: 꺾임 2460">
          <a:extLst>
            <a:ext uri="{FF2B5EF4-FFF2-40B4-BE49-F238E27FC236}">
              <a16:creationId xmlns:a16="http://schemas.microsoft.com/office/drawing/2014/main" id="{EB5F1B33-45EC-9491-1767-AB36A1DC128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9" name="연결선: 꺾임 2461">
          <a:extLst>
            <a:ext uri="{FF2B5EF4-FFF2-40B4-BE49-F238E27FC236}">
              <a16:creationId xmlns:a16="http://schemas.microsoft.com/office/drawing/2014/main" id="{8B2C36FA-AC6D-ABA2-0265-F0B4B0FB351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0" name="연결선: 꺾임 2462">
          <a:extLst>
            <a:ext uri="{FF2B5EF4-FFF2-40B4-BE49-F238E27FC236}">
              <a16:creationId xmlns:a16="http://schemas.microsoft.com/office/drawing/2014/main" id="{2711D5D9-5829-9465-F39C-5778D0C18D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1" name="연결선: 꺾임 2463">
          <a:extLst>
            <a:ext uri="{FF2B5EF4-FFF2-40B4-BE49-F238E27FC236}">
              <a16:creationId xmlns:a16="http://schemas.microsoft.com/office/drawing/2014/main" id="{3D041758-6A1E-C54F-11F6-715708FC8F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2" name="연결선: 꺾임 2472">
          <a:extLst>
            <a:ext uri="{FF2B5EF4-FFF2-40B4-BE49-F238E27FC236}">
              <a16:creationId xmlns:a16="http://schemas.microsoft.com/office/drawing/2014/main" id="{9DA2BFD1-FC00-1D84-F8DC-7E3B5FD751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3" name="연결선: 꺾임 2473">
          <a:extLst>
            <a:ext uri="{FF2B5EF4-FFF2-40B4-BE49-F238E27FC236}">
              <a16:creationId xmlns:a16="http://schemas.microsoft.com/office/drawing/2014/main" id="{6FF8BA59-4404-729A-8CB3-2C35F23DB6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4" name="연결선: 꺾임 2474">
          <a:extLst>
            <a:ext uri="{FF2B5EF4-FFF2-40B4-BE49-F238E27FC236}">
              <a16:creationId xmlns:a16="http://schemas.microsoft.com/office/drawing/2014/main" id="{BEEF6F7C-2303-8DAB-EB21-31FD7E8E10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5" name="연결선: 꺾임 2475">
          <a:extLst>
            <a:ext uri="{FF2B5EF4-FFF2-40B4-BE49-F238E27FC236}">
              <a16:creationId xmlns:a16="http://schemas.microsoft.com/office/drawing/2014/main" id="{3F372A15-BA18-EE93-2D41-9CD18637694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6" name="연결선: 꺾임 16">
          <a:extLst>
            <a:ext uri="{FF2B5EF4-FFF2-40B4-BE49-F238E27FC236}">
              <a16:creationId xmlns:a16="http://schemas.microsoft.com/office/drawing/2014/main" id="{FD2349B7-33D5-D919-7E74-DF66D5973BC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7" name="연결선: 꺾임 17">
          <a:extLst>
            <a:ext uri="{FF2B5EF4-FFF2-40B4-BE49-F238E27FC236}">
              <a16:creationId xmlns:a16="http://schemas.microsoft.com/office/drawing/2014/main" id="{9B3F9382-4068-DFE9-DCDF-503EC8BC639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8" name="연결선: 꺾임 18">
          <a:extLst>
            <a:ext uri="{FF2B5EF4-FFF2-40B4-BE49-F238E27FC236}">
              <a16:creationId xmlns:a16="http://schemas.microsoft.com/office/drawing/2014/main" id="{FE9CC759-D4CF-9E0B-85D0-CF72334FD8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9" name="연결선: 꺾임 19">
          <a:extLst>
            <a:ext uri="{FF2B5EF4-FFF2-40B4-BE49-F238E27FC236}">
              <a16:creationId xmlns:a16="http://schemas.microsoft.com/office/drawing/2014/main" id="{1823278D-3F10-2E31-D8C3-5774CFAD61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0" name="연결선: 꺾임 20">
          <a:extLst>
            <a:ext uri="{FF2B5EF4-FFF2-40B4-BE49-F238E27FC236}">
              <a16:creationId xmlns:a16="http://schemas.microsoft.com/office/drawing/2014/main" id="{60FE815B-AE28-2A86-02F3-6458D33AE8C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1" name="연결선: 꺾임 40">
          <a:extLst>
            <a:ext uri="{FF2B5EF4-FFF2-40B4-BE49-F238E27FC236}">
              <a16:creationId xmlns:a16="http://schemas.microsoft.com/office/drawing/2014/main" id="{F77DFC86-61CA-949C-9460-5702E2CAFFC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2" name="연결선: 꺾임 41">
          <a:extLst>
            <a:ext uri="{FF2B5EF4-FFF2-40B4-BE49-F238E27FC236}">
              <a16:creationId xmlns:a16="http://schemas.microsoft.com/office/drawing/2014/main" id="{E4C58E57-5A33-63E7-9519-F7B6B173CE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3" name="연결선: 꺾임 42">
          <a:extLst>
            <a:ext uri="{FF2B5EF4-FFF2-40B4-BE49-F238E27FC236}">
              <a16:creationId xmlns:a16="http://schemas.microsoft.com/office/drawing/2014/main" id="{2369B590-3982-42B6-59ED-4E0DD706B54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4" name="연결선: 꺾임 43">
          <a:extLst>
            <a:ext uri="{FF2B5EF4-FFF2-40B4-BE49-F238E27FC236}">
              <a16:creationId xmlns:a16="http://schemas.microsoft.com/office/drawing/2014/main" id="{3AAD2CF0-9DB7-64FA-B2B8-263B939F43F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5" name="연결선: 꺾임 44">
          <a:extLst>
            <a:ext uri="{FF2B5EF4-FFF2-40B4-BE49-F238E27FC236}">
              <a16:creationId xmlns:a16="http://schemas.microsoft.com/office/drawing/2014/main" id="{81B395BE-384D-D85F-DE4D-BC506A05EB7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6" name="연결선: 꺾임 17992">
          <a:extLst>
            <a:ext uri="{FF2B5EF4-FFF2-40B4-BE49-F238E27FC236}">
              <a16:creationId xmlns:a16="http://schemas.microsoft.com/office/drawing/2014/main" id="{795590BD-F7BE-712A-1577-D2893B53E7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7" name="연결선: 꺾임 17993">
          <a:extLst>
            <a:ext uri="{FF2B5EF4-FFF2-40B4-BE49-F238E27FC236}">
              <a16:creationId xmlns:a16="http://schemas.microsoft.com/office/drawing/2014/main" id="{E993EE36-4F4E-1037-DD10-75D06EE0B41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8" name="연결선: 꺾임 17994">
          <a:extLst>
            <a:ext uri="{FF2B5EF4-FFF2-40B4-BE49-F238E27FC236}">
              <a16:creationId xmlns:a16="http://schemas.microsoft.com/office/drawing/2014/main" id="{DFF8BFB9-7974-B467-9343-C8AF2B90A2A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9" name="연결선: 꺾임 17995">
          <a:extLst>
            <a:ext uri="{FF2B5EF4-FFF2-40B4-BE49-F238E27FC236}">
              <a16:creationId xmlns:a16="http://schemas.microsoft.com/office/drawing/2014/main" id="{F900FA52-4B3D-BD85-D53E-B51858F34BB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0" name="연결선: 꺾임 17996">
          <a:extLst>
            <a:ext uri="{FF2B5EF4-FFF2-40B4-BE49-F238E27FC236}">
              <a16:creationId xmlns:a16="http://schemas.microsoft.com/office/drawing/2014/main" id="{E2D4A4D6-668D-299E-AE77-84D1BAD83C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1" name="연결선: 꺾임 18066">
          <a:extLst>
            <a:ext uri="{FF2B5EF4-FFF2-40B4-BE49-F238E27FC236}">
              <a16:creationId xmlns:a16="http://schemas.microsoft.com/office/drawing/2014/main" id="{D98E1A29-8305-5DCC-CE73-1C75B44B29A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2" name="연결선: 꺾임 18100">
          <a:extLst>
            <a:ext uri="{FF2B5EF4-FFF2-40B4-BE49-F238E27FC236}">
              <a16:creationId xmlns:a16="http://schemas.microsoft.com/office/drawing/2014/main" id="{208F49C8-798D-17B9-2837-D4EA53A5B3F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3" name="연결선: 꺾임 18134">
          <a:extLst>
            <a:ext uri="{FF2B5EF4-FFF2-40B4-BE49-F238E27FC236}">
              <a16:creationId xmlns:a16="http://schemas.microsoft.com/office/drawing/2014/main" id="{AE7FA2D0-33C8-E450-F07B-3291D0892E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4" name="연결선: 꺾임 18138">
          <a:extLst>
            <a:ext uri="{FF2B5EF4-FFF2-40B4-BE49-F238E27FC236}">
              <a16:creationId xmlns:a16="http://schemas.microsoft.com/office/drawing/2014/main" id="{98BF0720-C8CE-2B3E-7543-571A0599E4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5" name="연결선: 꺾임 18139">
          <a:extLst>
            <a:ext uri="{FF2B5EF4-FFF2-40B4-BE49-F238E27FC236}">
              <a16:creationId xmlns:a16="http://schemas.microsoft.com/office/drawing/2014/main" id="{122E2550-994B-D55A-8B94-9C343E8E604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6" name="연결선: 꺾임 18140">
          <a:extLst>
            <a:ext uri="{FF2B5EF4-FFF2-40B4-BE49-F238E27FC236}">
              <a16:creationId xmlns:a16="http://schemas.microsoft.com/office/drawing/2014/main" id="{899BD83E-4055-9F59-EEA6-28A4EDC954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7" name="연결선: 꺾임 18141">
          <a:extLst>
            <a:ext uri="{FF2B5EF4-FFF2-40B4-BE49-F238E27FC236}">
              <a16:creationId xmlns:a16="http://schemas.microsoft.com/office/drawing/2014/main" id="{F8AA0B61-FF85-1EE7-893B-4FECD109220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8" name="연결선: 꺾임 18142">
          <a:extLst>
            <a:ext uri="{FF2B5EF4-FFF2-40B4-BE49-F238E27FC236}">
              <a16:creationId xmlns:a16="http://schemas.microsoft.com/office/drawing/2014/main" id="{2318E65D-6797-21F9-FCA4-0B52D64694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9" name="연결선: 꺾임 18143">
          <a:extLst>
            <a:ext uri="{FF2B5EF4-FFF2-40B4-BE49-F238E27FC236}">
              <a16:creationId xmlns:a16="http://schemas.microsoft.com/office/drawing/2014/main" id="{0490BD5B-963F-4C8D-6CA3-910D17B5104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0" name="연결선: 꺾임 18144">
          <a:extLst>
            <a:ext uri="{FF2B5EF4-FFF2-40B4-BE49-F238E27FC236}">
              <a16:creationId xmlns:a16="http://schemas.microsoft.com/office/drawing/2014/main" id="{46523323-4C8F-5ADD-718A-E6C5E3B8D9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1" name="연결선: 꺾임 18145">
          <a:extLst>
            <a:ext uri="{FF2B5EF4-FFF2-40B4-BE49-F238E27FC236}">
              <a16:creationId xmlns:a16="http://schemas.microsoft.com/office/drawing/2014/main" id="{19A6433B-F694-2B86-BC94-D0420D6B72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2" name="연결선: 꺾임 18146">
          <a:extLst>
            <a:ext uri="{FF2B5EF4-FFF2-40B4-BE49-F238E27FC236}">
              <a16:creationId xmlns:a16="http://schemas.microsoft.com/office/drawing/2014/main" id="{3ADC8604-BD9D-977C-FFC5-60085A68CF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3" name="연결선: 꺾임 18147">
          <a:extLst>
            <a:ext uri="{FF2B5EF4-FFF2-40B4-BE49-F238E27FC236}">
              <a16:creationId xmlns:a16="http://schemas.microsoft.com/office/drawing/2014/main" id="{05A86C2D-0FF5-2972-83C8-BBE28D730C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4" name="연결선: 꺾임 18148">
          <a:extLst>
            <a:ext uri="{FF2B5EF4-FFF2-40B4-BE49-F238E27FC236}">
              <a16:creationId xmlns:a16="http://schemas.microsoft.com/office/drawing/2014/main" id="{8ACCF645-14BB-D4CE-A811-96377AF1752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5" name="연결선: 꺾임 18149">
          <a:extLst>
            <a:ext uri="{FF2B5EF4-FFF2-40B4-BE49-F238E27FC236}">
              <a16:creationId xmlns:a16="http://schemas.microsoft.com/office/drawing/2014/main" id="{E9BAF211-BA77-F541-E4BD-4F56AA7656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6" name="연결선: 꺾임 18150">
          <a:extLst>
            <a:ext uri="{FF2B5EF4-FFF2-40B4-BE49-F238E27FC236}">
              <a16:creationId xmlns:a16="http://schemas.microsoft.com/office/drawing/2014/main" id="{476AD06C-8E95-64C1-BECE-B83FF1D5BE6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7" name="연결선: 꺾임 18151">
          <a:extLst>
            <a:ext uri="{FF2B5EF4-FFF2-40B4-BE49-F238E27FC236}">
              <a16:creationId xmlns:a16="http://schemas.microsoft.com/office/drawing/2014/main" id="{C0E4A23F-167B-C64B-F514-1FBE16A0718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8" name="연결선: 꺾임 18152">
          <a:extLst>
            <a:ext uri="{FF2B5EF4-FFF2-40B4-BE49-F238E27FC236}">
              <a16:creationId xmlns:a16="http://schemas.microsoft.com/office/drawing/2014/main" id="{260C630D-ED62-966D-568A-E127625B271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9" name="연결선: 꺾임 18153">
          <a:extLst>
            <a:ext uri="{FF2B5EF4-FFF2-40B4-BE49-F238E27FC236}">
              <a16:creationId xmlns:a16="http://schemas.microsoft.com/office/drawing/2014/main" id="{990BC646-1711-F105-B3DB-363A3E7A5B8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0" name="연결선: 꺾임 18154">
          <a:extLst>
            <a:ext uri="{FF2B5EF4-FFF2-40B4-BE49-F238E27FC236}">
              <a16:creationId xmlns:a16="http://schemas.microsoft.com/office/drawing/2014/main" id="{3053994D-93CF-BD8D-3EBB-BC2F7CC673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1" name="연결선: 꺾임 18181">
          <a:extLst>
            <a:ext uri="{FF2B5EF4-FFF2-40B4-BE49-F238E27FC236}">
              <a16:creationId xmlns:a16="http://schemas.microsoft.com/office/drawing/2014/main" id="{AC60E0EF-0C1F-6385-3122-AC1E6F71CC9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2" name="연결선: 꺾임 18182">
          <a:extLst>
            <a:ext uri="{FF2B5EF4-FFF2-40B4-BE49-F238E27FC236}">
              <a16:creationId xmlns:a16="http://schemas.microsoft.com/office/drawing/2014/main" id="{D6430F87-D92A-731C-202F-F7876BFBC01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3" name="연결선: 꺾임 18212">
          <a:extLst>
            <a:ext uri="{FF2B5EF4-FFF2-40B4-BE49-F238E27FC236}">
              <a16:creationId xmlns:a16="http://schemas.microsoft.com/office/drawing/2014/main" id="{B304A8EC-8971-8AB5-4A2C-AA77942250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4" name="연결선: 꺾임 18242">
          <a:extLst>
            <a:ext uri="{FF2B5EF4-FFF2-40B4-BE49-F238E27FC236}">
              <a16:creationId xmlns:a16="http://schemas.microsoft.com/office/drawing/2014/main" id="{A3F5CC9D-6DD9-5707-8AEB-AD591C57A6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5" name="연결선: 꺾임 18272">
          <a:extLst>
            <a:ext uri="{FF2B5EF4-FFF2-40B4-BE49-F238E27FC236}">
              <a16:creationId xmlns:a16="http://schemas.microsoft.com/office/drawing/2014/main" id="{A0D76910-A6FB-EFF2-203A-063AF3261AB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6" name="연결선: 꺾임 18302">
          <a:extLst>
            <a:ext uri="{FF2B5EF4-FFF2-40B4-BE49-F238E27FC236}">
              <a16:creationId xmlns:a16="http://schemas.microsoft.com/office/drawing/2014/main" id="{0DF90503-28AB-D2CC-78F8-226AC548705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7" name="연결선: 꺾임 18329">
          <a:extLst>
            <a:ext uri="{FF2B5EF4-FFF2-40B4-BE49-F238E27FC236}">
              <a16:creationId xmlns:a16="http://schemas.microsoft.com/office/drawing/2014/main" id="{6920E573-06B1-3E74-E6C9-7536E9D8A7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8" name="연결선: 꺾임 18330">
          <a:extLst>
            <a:ext uri="{FF2B5EF4-FFF2-40B4-BE49-F238E27FC236}">
              <a16:creationId xmlns:a16="http://schemas.microsoft.com/office/drawing/2014/main" id="{C07BE3A2-81CA-4792-2218-196268D43FF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9" name="연결선: 꺾임 18357">
          <a:extLst>
            <a:ext uri="{FF2B5EF4-FFF2-40B4-BE49-F238E27FC236}">
              <a16:creationId xmlns:a16="http://schemas.microsoft.com/office/drawing/2014/main" id="{15474E55-A120-E6C0-0573-4BA57FDCE6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0" name="연결선: 꺾임 18358">
          <a:extLst>
            <a:ext uri="{FF2B5EF4-FFF2-40B4-BE49-F238E27FC236}">
              <a16:creationId xmlns:a16="http://schemas.microsoft.com/office/drawing/2014/main" id="{53AF3747-56CD-6FFA-4001-D79C4E7CB2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1" name="연결선: 꺾임 18385">
          <a:extLst>
            <a:ext uri="{FF2B5EF4-FFF2-40B4-BE49-F238E27FC236}">
              <a16:creationId xmlns:a16="http://schemas.microsoft.com/office/drawing/2014/main" id="{2738F28F-7CFE-C7E8-1AA7-80CC6ADFC5B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2" name="연결선: 꺾임 18386">
          <a:extLst>
            <a:ext uri="{FF2B5EF4-FFF2-40B4-BE49-F238E27FC236}">
              <a16:creationId xmlns:a16="http://schemas.microsoft.com/office/drawing/2014/main" id="{B15ACD35-DF49-A97E-7D59-EA421F25A5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3" name="연결선: 꺾임 18413">
          <a:extLst>
            <a:ext uri="{FF2B5EF4-FFF2-40B4-BE49-F238E27FC236}">
              <a16:creationId xmlns:a16="http://schemas.microsoft.com/office/drawing/2014/main" id="{C3FCBB78-8269-322E-2C5F-F1526F85B2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4" name="연결선: 꺾임 18414">
          <a:extLst>
            <a:ext uri="{FF2B5EF4-FFF2-40B4-BE49-F238E27FC236}">
              <a16:creationId xmlns:a16="http://schemas.microsoft.com/office/drawing/2014/main" id="{DCFDCFCC-71F4-4EF7-5850-DE5A9772BA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5" name="연결선: 꺾임 18441">
          <a:extLst>
            <a:ext uri="{FF2B5EF4-FFF2-40B4-BE49-F238E27FC236}">
              <a16:creationId xmlns:a16="http://schemas.microsoft.com/office/drawing/2014/main" id="{AC390088-AAD4-B881-0651-06D138BC23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6" name="연결선: 꺾임 18468">
          <a:extLst>
            <a:ext uri="{FF2B5EF4-FFF2-40B4-BE49-F238E27FC236}">
              <a16:creationId xmlns:a16="http://schemas.microsoft.com/office/drawing/2014/main" id="{AD1002E5-245F-48CD-7287-39191D2F49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7" name="연결선: 꺾임 18495">
          <a:extLst>
            <a:ext uri="{FF2B5EF4-FFF2-40B4-BE49-F238E27FC236}">
              <a16:creationId xmlns:a16="http://schemas.microsoft.com/office/drawing/2014/main" id="{542F410C-7F1E-0B9A-7750-FB0EE7FE356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8" name="연결선: 꺾임 18522">
          <a:extLst>
            <a:ext uri="{FF2B5EF4-FFF2-40B4-BE49-F238E27FC236}">
              <a16:creationId xmlns:a16="http://schemas.microsoft.com/office/drawing/2014/main" id="{244012FD-F8B9-111A-C7A5-77C0243E7FC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9" name="연결선: 꺾임 53">
          <a:extLst>
            <a:ext uri="{FF2B5EF4-FFF2-40B4-BE49-F238E27FC236}">
              <a16:creationId xmlns:a16="http://schemas.microsoft.com/office/drawing/2014/main" id="{7A8E0453-CC93-E0E3-F3C0-8BCC754D8D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0" name="연결선: 꺾임 428">
          <a:extLst>
            <a:ext uri="{FF2B5EF4-FFF2-40B4-BE49-F238E27FC236}">
              <a16:creationId xmlns:a16="http://schemas.microsoft.com/office/drawing/2014/main" id="{531DAC5B-4BB0-1577-C60E-D37429F5CC1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1" name="연결선: 꺾임 2464">
          <a:extLst>
            <a:ext uri="{FF2B5EF4-FFF2-40B4-BE49-F238E27FC236}">
              <a16:creationId xmlns:a16="http://schemas.microsoft.com/office/drawing/2014/main" id="{D912BBB7-1A5D-0ADF-04FB-E6C8F34547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2" name="연결선: 꺾임 2465">
          <a:extLst>
            <a:ext uri="{FF2B5EF4-FFF2-40B4-BE49-F238E27FC236}">
              <a16:creationId xmlns:a16="http://schemas.microsoft.com/office/drawing/2014/main" id="{3004C9A1-3ED2-4837-055F-187D9DB853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3" name="연결선: 꺾임 17997">
          <a:extLst>
            <a:ext uri="{FF2B5EF4-FFF2-40B4-BE49-F238E27FC236}">
              <a16:creationId xmlns:a16="http://schemas.microsoft.com/office/drawing/2014/main" id="{4C2B81AF-944F-651F-6BB9-936D4BBDFC5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4" name="연결선: 꺾임 17998">
          <a:extLst>
            <a:ext uri="{FF2B5EF4-FFF2-40B4-BE49-F238E27FC236}">
              <a16:creationId xmlns:a16="http://schemas.microsoft.com/office/drawing/2014/main" id="{C1C2C75F-1174-BFC8-989D-327BF81CA55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5" name="연결선: 꺾임 18044">
          <a:extLst>
            <a:ext uri="{FF2B5EF4-FFF2-40B4-BE49-F238E27FC236}">
              <a16:creationId xmlns:a16="http://schemas.microsoft.com/office/drawing/2014/main" id="{914F4671-A275-08D8-A1F5-A96D9BDB2D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6" name="연결선: 꺾임 18045">
          <a:extLst>
            <a:ext uri="{FF2B5EF4-FFF2-40B4-BE49-F238E27FC236}">
              <a16:creationId xmlns:a16="http://schemas.microsoft.com/office/drawing/2014/main" id="{B61791B6-28C5-F361-22DA-B223B962AD6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7" name="연결선: 꺾임 18073">
          <a:extLst>
            <a:ext uri="{FF2B5EF4-FFF2-40B4-BE49-F238E27FC236}">
              <a16:creationId xmlns:a16="http://schemas.microsoft.com/office/drawing/2014/main" id="{7F1550C1-CA5A-EE03-27A4-C9CB8AF3B94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8" name="연결선: 꺾임 18074">
          <a:extLst>
            <a:ext uri="{FF2B5EF4-FFF2-40B4-BE49-F238E27FC236}">
              <a16:creationId xmlns:a16="http://schemas.microsoft.com/office/drawing/2014/main" id="{A99FDF81-E5EB-82C4-D481-0D15D961989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9" name="연결선: 꺾임 18102">
          <a:extLst>
            <a:ext uri="{FF2B5EF4-FFF2-40B4-BE49-F238E27FC236}">
              <a16:creationId xmlns:a16="http://schemas.microsoft.com/office/drawing/2014/main" id="{58153D89-4DCC-BBBE-9E4D-B7421050C0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0" name="연결선: 꺾임 18103">
          <a:extLst>
            <a:ext uri="{FF2B5EF4-FFF2-40B4-BE49-F238E27FC236}">
              <a16:creationId xmlns:a16="http://schemas.microsoft.com/office/drawing/2014/main" id="{532CC202-AB8A-3591-81AC-FB5EFE232B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1" name="연결선: 꺾임 18130">
          <a:extLst>
            <a:ext uri="{FF2B5EF4-FFF2-40B4-BE49-F238E27FC236}">
              <a16:creationId xmlns:a16="http://schemas.microsoft.com/office/drawing/2014/main" id="{5CF851D3-05D7-7ED0-B972-193E2DD24B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2" name="연결선: 꺾임 18131">
          <a:extLst>
            <a:ext uri="{FF2B5EF4-FFF2-40B4-BE49-F238E27FC236}">
              <a16:creationId xmlns:a16="http://schemas.microsoft.com/office/drawing/2014/main" id="{C1AFE1FF-BA7A-6553-4969-92368762097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3" name="연결선: 꺾임 18223">
          <a:extLst>
            <a:ext uri="{FF2B5EF4-FFF2-40B4-BE49-F238E27FC236}">
              <a16:creationId xmlns:a16="http://schemas.microsoft.com/office/drawing/2014/main" id="{FDA19854-938D-AB72-1386-E02A8EB01C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4" name="연결선: 꺾임 18224">
          <a:extLst>
            <a:ext uri="{FF2B5EF4-FFF2-40B4-BE49-F238E27FC236}">
              <a16:creationId xmlns:a16="http://schemas.microsoft.com/office/drawing/2014/main" id="{8DD18785-AFE1-7905-5F93-369844DB31F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5" name="연결선: 꺾임 18252">
          <a:extLst>
            <a:ext uri="{FF2B5EF4-FFF2-40B4-BE49-F238E27FC236}">
              <a16:creationId xmlns:a16="http://schemas.microsoft.com/office/drawing/2014/main" id="{56050404-AA4D-8E84-832B-B609BF8653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6" name="연결선: 꺾임 18253">
          <a:extLst>
            <a:ext uri="{FF2B5EF4-FFF2-40B4-BE49-F238E27FC236}">
              <a16:creationId xmlns:a16="http://schemas.microsoft.com/office/drawing/2014/main" id="{DFB237BF-2B28-52CA-ECAA-9928CD6FF8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7" name="연결선: 꺾임 18282">
          <a:extLst>
            <a:ext uri="{FF2B5EF4-FFF2-40B4-BE49-F238E27FC236}">
              <a16:creationId xmlns:a16="http://schemas.microsoft.com/office/drawing/2014/main" id="{12DF2403-C2F8-B2F0-5C4E-C1586A6BA2E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8" name="연결선: 꺾임 18283">
          <a:extLst>
            <a:ext uri="{FF2B5EF4-FFF2-40B4-BE49-F238E27FC236}">
              <a16:creationId xmlns:a16="http://schemas.microsoft.com/office/drawing/2014/main" id="{28F1BEC3-15ED-E6B2-2088-49A39EA07A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9" name="연결선: 꺾임 18311">
          <a:extLst>
            <a:ext uri="{FF2B5EF4-FFF2-40B4-BE49-F238E27FC236}">
              <a16:creationId xmlns:a16="http://schemas.microsoft.com/office/drawing/2014/main" id="{4538E752-E7C8-EDC4-D134-01141F5563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0" name="연결선: 꺾임 18312">
          <a:extLst>
            <a:ext uri="{FF2B5EF4-FFF2-40B4-BE49-F238E27FC236}">
              <a16:creationId xmlns:a16="http://schemas.microsoft.com/office/drawing/2014/main" id="{652EB1EE-B264-A8BB-B67B-80E927415ED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1" name="연결선: 꺾임 18341">
          <a:extLst>
            <a:ext uri="{FF2B5EF4-FFF2-40B4-BE49-F238E27FC236}">
              <a16:creationId xmlns:a16="http://schemas.microsoft.com/office/drawing/2014/main" id="{176713F0-3E88-019D-553C-EFEA0B8ED38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2" name="연결선: 꺾임 18342">
          <a:extLst>
            <a:ext uri="{FF2B5EF4-FFF2-40B4-BE49-F238E27FC236}">
              <a16:creationId xmlns:a16="http://schemas.microsoft.com/office/drawing/2014/main" id="{576C92DF-97FD-9CEF-D451-0295C03468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3" name="연결선: 꺾임 18371">
          <a:extLst>
            <a:ext uri="{FF2B5EF4-FFF2-40B4-BE49-F238E27FC236}">
              <a16:creationId xmlns:a16="http://schemas.microsoft.com/office/drawing/2014/main" id="{5B1DB3BE-B3A4-8EA6-3163-664E3D79F6C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4" name="연결선: 꺾임 18372">
          <a:extLst>
            <a:ext uri="{FF2B5EF4-FFF2-40B4-BE49-F238E27FC236}">
              <a16:creationId xmlns:a16="http://schemas.microsoft.com/office/drawing/2014/main" id="{E56AB0C8-99B9-531D-14CA-57450B115E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5" name="연결선: 꺾임 18401">
          <a:extLst>
            <a:ext uri="{FF2B5EF4-FFF2-40B4-BE49-F238E27FC236}">
              <a16:creationId xmlns:a16="http://schemas.microsoft.com/office/drawing/2014/main" id="{595BDA36-F0EA-73FE-1636-63346435DA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6" name="연결선: 꺾임 18402">
          <a:extLst>
            <a:ext uri="{FF2B5EF4-FFF2-40B4-BE49-F238E27FC236}">
              <a16:creationId xmlns:a16="http://schemas.microsoft.com/office/drawing/2014/main" id="{254A869A-F17F-246A-C55A-6813E661E0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7" name="연결선: 꺾임 18431">
          <a:extLst>
            <a:ext uri="{FF2B5EF4-FFF2-40B4-BE49-F238E27FC236}">
              <a16:creationId xmlns:a16="http://schemas.microsoft.com/office/drawing/2014/main" id="{C5F0E626-E50F-93EC-E1F9-2A1FA79C449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8" name="연결선: 꺾임 18432">
          <a:extLst>
            <a:ext uri="{FF2B5EF4-FFF2-40B4-BE49-F238E27FC236}">
              <a16:creationId xmlns:a16="http://schemas.microsoft.com/office/drawing/2014/main" id="{4ED15EA9-D366-CF4F-7AD6-0AC760B2AB0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9" name="연결선: 꺾임 18460">
          <a:extLst>
            <a:ext uri="{FF2B5EF4-FFF2-40B4-BE49-F238E27FC236}">
              <a16:creationId xmlns:a16="http://schemas.microsoft.com/office/drawing/2014/main" id="{CF4D99B7-5C64-38AD-6779-9CB76251A73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0" name="연결선: 꺾임 18461">
          <a:extLst>
            <a:ext uri="{FF2B5EF4-FFF2-40B4-BE49-F238E27FC236}">
              <a16:creationId xmlns:a16="http://schemas.microsoft.com/office/drawing/2014/main" id="{F1F3B69A-B018-580A-ED36-972F5DB04A8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1" name="연결선: 꺾임 18077">
          <a:extLst>
            <a:ext uri="{FF2B5EF4-FFF2-40B4-BE49-F238E27FC236}">
              <a16:creationId xmlns:a16="http://schemas.microsoft.com/office/drawing/2014/main" id="{FB44BF99-CC12-5AF9-931E-1387A6AAC4E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2" name="연결선: 꺾임 18088">
          <a:extLst>
            <a:ext uri="{FF2B5EF4-FFF2-40B4-BE49-F238E27FC236}">
              <a16:creationId xmlns:a16="http://schemas.microsoft.com/office/drawing/2014/main" id="{DB16C7B8-641F-6857-3D70-D2EEF0B44D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3" name="연결선: 꺾임 18099">
          <a:extLst>
            <a:ext uri="{FF2B5EF4-FFF2-40B4-BE49-F238E27FC236}">
              <a16:creationId xmlns:a16="http://schemas.microsoft.com/office/drawing/2014/main" id="{64A8C53F-8EE3-43F3-1921-E769B7B5CF6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4" name="연결선: 꺾임 18040">
          <a:extLst>
            <a:ext uri="{FF2B5EF4-FFF2-40B4-BE49-F238E27FC236}">
              <a16:creationId xmlns:a16="http://schemas.microsoft.com/office/drawing/2014/main" id="{7D4567B2-6F80-0EB4-3296-0CDB860ABD6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5" name="연결선: 꺾임 18246">
          <a:extLst>
            <a:ext uri="{FF2B5EF4-FFF2-40B4-BE49-F238E27FC236}">
              <a16:creationId xmlns:a16="http://schemas.microsoft.com/office/drawing/2014/main" id="{94E7DDF5-EEEF-C5F6-B72A-4A69A568F6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6" name="연결선: 꺾임 18247">
          <a:extLst>
            <a:ext uri="{FF2B5EF4-FFF2-40B4-BE49-F238E27FC236}">
              <a16:creationId xmlns:a16="http://schemas.microsoft.com/office/drawing/2014/main" id="{ACAC4E0C-34A1-9A15-1DB9-C09700F9FE1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7" name="연결선: 꺾임 426">
          <a:extLst>
            <a:ext uri="{FF2B5EF4-FFF2-40B4-BE49-F238E27FC236}">
              <a16:creationId xmlns:a16="http://schemas.microsoft.com/office/drawing/2014/main" id="{5C14CF53-362F-1D8A-22F9-D5C1B2C6CE9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8" name="연결선: 꺾임 427">
          <a:extLst>
            <a:ext uri="{FF2B5EF4-FFF2-40B4-BE49-F238E27FC236}">
              <a16:creationId xmlns:a16="http://schemas.microsoft.com/office/drawing/2014/main" id="{ED72CDFF-5EC6-7EBD-B3A7-E8A9D131F2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9" name="연결선: 꺾임 429">
          <a:extLst>
            <a:ext uri="{FF2B5EF4-FFF2-40B4-BE49-F238E27FC236}">
              <a16:creationId xmlns:a16="http://schemas.microsoft.com/office/drawing/2014/main" id="{9071E895-CD40-3381-2A4E-80C53092C60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0" name="연결선: 꺾임 430">
          <a:extLst>
            <a:ext uri="{FF2B5EF4-FFF2-40B4-BE49-F238E27FC236}">
              <a16:creationId xmlns:a16="http://schemas.microsoft.com/office/drawing/2014/main" id="{19673E6A-3529-882F-8BAC-15FC764B5B2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1" name="연결선: 꺾임 431">
          <a:extLst>
            <a:ext uri="{FF2B5EF4-FFF2-40B4-BE49-F238E27FC236}">
              <a16:creationId xmlns:a16="http://schemas.microsoft.com/office/drawing/2014/main" id="{62342E7D-4B01-838F-04FA-3EDF0AF4150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2" name="연결선: 꺾임 432">
          <a:extLst>
            <a:ext uri="{FF2B5EF4-FFF2-40B4-BE49-F238E27FC236}">
              <a16:creationId xmlns:a16="http://schemas.microsoft.com/office/drawing/2014/main" id="{B1E046C4-29C4-05ED-7D3C-E9F1FE7826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3" name="연결선: 꺾임 433">
          <a:extLst>
            <a:ext uri="{FF2B5EF4-FFF2-40B4-BE49-F238E27FC236}">
              <a16:creationId xmlns:a16="http://schemas.microsoft.com/office/drawing/2014/main" id="{BE972582-BAD5-0497-6D54-359976D6C4E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4" name="연결선: 꺾임 434">
          <a:extLst>
            <a:ext uri="{FF2B5EF4-FFF2-40B4-BE49-F238E27FC236}">
              <a16:creationId xmlns:a16="http://schemas.microsoft.com/office/drawing/2014/main" id="{925E71EB-DC93-7897-67C4-70F12A69F4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5" name="연결선: 꺾임 435">
          <a:extLst>
            <a:ext uri="{FF2B5EF4-FFF2-40B4-BE49-F238E27FC236}">
              <a16:creationId xmlns:a16="http://schemas.microsoft.com/office/drawing/2014/main" id="{D8B57ED5-25EE-999B-4516-33F84FC7451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6" name="연결선: 꺾임 436">
          <a:extLst>
            <a:ext uri="{FF2B5EF4-FFF2-40B4-BE49-F238E27FC236}">
              <a16:creationId xmlns:a16="http://schemas.microsoft.com/office/drawing/2014/main" id="{C7F7A56C-24F2-6C40-6AD6-57A96AC22D6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7" name="연결선: 꺾임 443">
          <a:extLst>
            <a:ext uri="{FF2B5EF4-FFF2-40B4-BE49-F238E27FC236}">
              <a16:creationId xmlns:a16="http://schemas.microsoft.com/office/drawing/2014/main" id="{A9809C8B-7789-036E-6758-C83E4D9E98D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8" name="연결선: 꺾임 18367">
          <a:extLst>
            <a:ext uri="{FF2B5EF4-FFF2-40B4-BE49-F238E27FC236}">
              <a16:creationId xmlns:a16="http://schemas.microsoft.com/office/drawing/2014/main" id="{D56B832E-BA98-8C85-D4B6-1932E66BA8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9" name="연결선: 꺾임 18368">
          <a:extLst>
            <a:ext uri="{FF2B5EF4-FFF2-40B4-BE49-F238E27FC236}">
              <a16:creationId xmlns:a16="http://schemas.microsoft.com/office/drawing/2014/main" id="{566C1D45-4013-1AD1-4993-3CCA415BC5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0" name="연결선: 꺾임 18369">
          <a:extLst>
            <a:ext uri="{FF2B5EF4-FFF2-40B4-BE49-F238E27FC236}">
              <a16:creationId xmlns:a16="http://schemas.microsoft.com/office/drawing/2014/main" id="{0B42031A-EEC0-945E-DB97-0B2E2A60A3F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1" name="연결선: 꺾임 18370">
          <a:extLst>
            <a:ext uri="{FF2B5EF4-FFF2-40B4-BE49-F238E27FC236}">
              <a16:creationId xmlns:a16="http://schemas.microsoft.com/office/drawing/2014/main" id="{9EF55BF5-C628-4907-F6A7-509926991D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2" name="연결선: 꺾임 18373">
          <a:extLst>
            <a:ext uri="{FF2B5EF4-FFF2-40B4-BE49-F238E27FC236}">
              <a16:creationId xmlns:a16="http://schemas.microsoft.com/office/drawing/2014/main" id="{29491E99-BBBD-66B8-9591-79D39ED3B6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3" name="연결선: 꺾임 18374">
          <a:extLst>
            <a:ext uri="{FF2B5EF4-FFF2-40B4-BE49-F238E27FC236}">
              <a16:creationId xmlns:a16="http://schemas.microsoft.com/office/drawing/2014/main" id="{3404F578-97FD-58C0-7D22-EEF15CC9E61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4" name="연결선: 꺾임 18375">
          <a:extLst>
            <a:ext uri="{FF2B5EF4-FFF2-40B4-BE49-F238E27FC236}">
              <a16:creationId xmlns:a16="http://schemas.microsoft.com/office/drawing/2014/main" id="{6DCF8F81-C805-F5C6-F08A-F8F0B16720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5" name="연결선: 꺾임 18376">
          <a:extLst>
            <a:ext uri="{FF2B5EF4-FFF2-40B4-BE49-F238E27FC236}">
              <a16:creationId xmlns:a16="http://schemas.microsoft.com/office/drawing/2014/main" id="{D641EEBC-206C-43CC-2722-EBE19ECAC58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6" name="연결선: 꺾임 18377">
          <a:extLst>
            <a:ext uri="{FF2B5EF4-FFF2-40B4-BE49-F238E27FC236}">
              <a16:creationId xmlns:a16="http://schemas.microsoft.com/office/drawing/2014/main" id="{38F2D30B-E9F5-31F9-6F5F-AB4C2C818CF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7" name="연결선: 꺾임 18378">
          <a:extLst>
            <a:ext uri="{FF2B5EF4-FFF2-40B4-BE49-F238E27FC236}">
              <a16:creationId xmlns:a16="http://schemas.microsoft.com/office/drawing/2014/main" id="{D0765E54-4E55-05BA-F507-0DD6BF0DE11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8" name="연결선: 꺾임 18387">
          <a:extLst>
            <a:ext uri="{FF2B5EF4-FFF2-40B4-BE49-F238E27FC236}">
              <a16:creationId xmlns:a16="http://schemas.microsoft.com/office/drawing/2014/main" id="{8948D063-989B-BC85-1B22-978AB4C89FD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9" name="연결선: 꺾임 62116">
          <a:extLst>
            <a:ext uri="{FF2B5EF4-FFF2-40B4-BE49-F238E27FC236}">
              <a16:creationId xmlns:a16="http://schemas.microsoft.com/office/drawing/2014/main" id="{4FEEF578-733D-A2A6-F456-969D14B98E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0" name="연결선: 꺾임 62117">
          <a:extLst>
            <a:ext uri="{FF2B5EF4-FFF2-40B4-BE49-F238E27FC236}">
              <a16:creationId xmlns:a16="http://schemas.microsoft.com/office/drawing/2014/main" id="{73C0560A-6154-4E3E-FB50-D4DE96354FE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1" name="연결선: 꺾임 62118">
          <a:extLst>
            <a:ext uri="{FF2B5EF4-FFF2-40B4-BE49-F238E27FC236}">
              <a16:creationId xmlns:a16="http://schemas.microsoft.com/office/drawing/2014/main" id="{F8F9F1CE-287B-3268-1B26-F8133A1474E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2" name="연결선: 꺾임 62119">
          <a:extLst>
            <a:ext uri="{FF2B5EF4-FFF2-40B4-BE49-F238E27FC236}">
              <a16:creationId xmlns:a16="http://schemas.microsoft.com/office/drawing/2014/main" id="{C2AE30CE-3CBE-A724-5BF2-3971988F759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3" name="연결선: 꺾임 62120">
          <a:extLst>
            <a:ext uri="{FF2B5EF4-FFF2-40B4-BE49-F238E27FC236}">
              <a16:creationId xmlns:a16="http://schemas.microsoft.com/office/drawing/2014/main" id="{CDAADF45-90E7-A4A2-829F-058FB0C591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4" name="연결선: 꺾임 62121">
          <a:extLst>
            <a:ext uri="{FF2B5EF4-FFF2-40B4-BE49-F238E27FC236}">
              <a16:creationId xmlns:a16="http://schemas.microsoft.com/office/drawing/2014/main" id="{1BC1095B-4C7D-3D70-CC7A-E5D28EAC4EF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5" name="연결선: 꺾임 62122">
          <a:extLst>
            <a:ext uri="{FF2B5EF4-FFF2-40B4-BE49-F238E27FC236}">
              <a16:creationId xmlns:a16="http://schemas.microsoft.com/office/drawing/2014/main" id="{362E6842-026B-75CA-1BD3-8DE42DD719D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6" name="연결선: 꺾임 62123">
          <a:extLst>
            <a:ext uri="{FF2B5EF4-FFF2-40B4-BE49-F238E27FC236}">
              <a16:creationId xmlns:a16="http://schemas.microsoft.com/office/drawing/2014/main" id="{F71B0B5B-AD55-1C20-39EA-F9048A05C1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7" name="연결선: 꺾임 62124">
          <a:extLst>
            <a:ext uri="{FF2B5EF4-FFF2-40B4-BE49-F238E27FC236}">
              <a16:creationId xmlns:a16="http://schemas.microsoft.com/office/drawing/2014/main" id="{CA28ECB2-44AD-FAE9-4DE2-DCE7275EB04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8" name="연결선: 꺾임 62125">
          <a:extLst>
            <a:ext uri="{FF2B5EF4-FFF2-40B4-BE49-F238E27FC236}">
              <a16:creationId xmlns:a16="http://schemas.microsoft.com/office/drawing/2014/main" id="{D41893A4-30FD-F91E-566B-34B680DA9BD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9" name="연결선: 꺾임 62132">
          <a:extLst>
            <a:ext uri="{FF2B5EF4-FFF2-40B4-BE49-F238E27FC236}">
              <a16:creationId xmlns:a16="http://schemas.microsoft.com/office/drawing/2014/main" id="{17AC0FBB-78A8-712F-D891-D2E662FFFB0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0" name="연결선: 꺾임 440">
          <a:extLst>
            <a:ext uri="{FF2B5EF4-FFF2-40B4-BE49-F238E27FC236}">
              <a16:creationId xmlns:a16="http://schemas.microsoft.com/office/drawing/2014/main" id="{5224A423-8A9D-66BF-F004-28E102C6BE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1" name="연결선: 꺾임 441">
          <a:extLst>
            <a:ext uri="{FF2B5EF4-FFF2-40B4-BE49-F238E27FC236}">
              <a16:creationId xmlns:a16="http://schemas.microsoft.com/office/drawing/2014/main" id="{2104BB4C-B369-B756-B27F-16C215015F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2" name="연결선: 꺾임 442">
          <a:extLst>
            <a:ext uri="{FF2B5EF4-FFF2-40B4-BE49-F238E27FC236}">
              <a16:creationId xmlns:a16="http://schemas.microsoft.com/office/drawing/2014/main" id="{7D68910D-1456-1D22-C8BE-C328D9FE24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3" name="연결선: 꺾임 444">
          <a:extLst>
            <a:ext uri="{FF2B5EF4-FFF2-40B4-BE49-F238E27FC236}">
              <a16:creationId xmlns:a16="http://schemas.microsoft.com/office/drawing/2014/main" id="{5BB96183-2CC4-CCBD-1EAC-BDDD41F86BA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4" name="연결선: 꺾임 445">
          <a:extLst>
            <a:ext uri="{FF2B5EF4-FFF2-40B4-BE49-F238E27FC236}">
              <a16:creationId xmlns:a16="http://schemas.microsoft.com/office/drawing/2014/main" id="{4C8E2ADA-3E41-B169-1B29-1D699351852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5" name="연결선: 꺾임 446">
          <a:extLst>
            <a:ext uri="{FF2B5EF4-FFF2-40B4-BE49-F238E27FC236}">
              <a16:creationId xmlns:a16="http://schemas.microsoft.com/office/drawing/2014/main" id="{0D45CD94-FE22-2022-7906-CD3E04AF663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6" name="연결선: 꺾임 17986">
          <a:extLst>
            <a:ext uri="{FF2B5EF4-FFF2-40B4-BE49-F238E27FC236}">
              <a16:creationId xmlns:a16="http://schemas.microsoft.com/office/drawing/2014/main" id="{DB5DDE53-6158-4111-8D8C-9A71058F3C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7" name="연결선: 꺾임 17991">
          <a:extLst>
            <a:ext uri="{FF2B5EF4-FFF2-40B4-BE49-F238E27FC236}">
              <a16:creationId xmlns:a16="http://schemas.microsoft.com/office/drawing/2014/main" id="{368213BE-49D9-944B-0015-878EF90C1BB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8" name="연결선: 꺾임 18003">
          <a:extLst>
            <a:ext uri="{FF2B5EF4-FFF2-40B4-BE49-F238E27FC236}">
              <a16:creationId xmlns:a16="http://schemas.microsoft.com/office/drawing/2014/main" id="{15C1D3CB-CFEA-BCEF-46F6-EF2C07EFB32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9" name="연결선: 꺾임 18004">
          <a:extLst>
            <a:ext uri="{FF2B5EF4-FFF2-40B4-BE49-F238E27FC236}">
              <a16:creationId xmlns:a16="http://schemas.microsoft.com/office/drawing/2014/main" id="{1A0012ED-6CC1-6AA8-708E-489F84E30D6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0" name="연결선: 꺾임 2477">
          <a:extLst>
            <a:ext uri="{FF2B5EF4-FFF2-40B4-BE49-F238E27FC236}">
              <a16:creationId xmlns:a16="http://schemas.microsoft.com/office/drawing/2014/main" id="{091B2847-4F2D-D438-CC14-E3D9183B9CD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1" name="연결선: 꺾임 2478">
          <a:extLst>
            <a:ext uri="{FF2B5EF4-FFF2-40B4-BE49-F238E27FC236}">
              <a16:creationId xmlns:a16="http://schemas.microsoft.com/office/drawing/2014/main" id="{9345A063-F1F6-7EB9-280B-6716CEB0380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2" name="연결선: 꺾임 2479">
          <a:extLst>
            <a:ext uri="{FF2B5EF4-FFF2-40B4-BE49-F238E27FC236}">
              <a16:creationId xmlns:a16="http://schemas.microsoft.com/office/drawing/2014/main" id="{43607C7D-8A7E-53A3-7F95-E10481A3ECB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3" name="연결선: 꺾임 2480">
          <a:extLst>
            <a:ext uri="{FF2B5EF4-FFF2-40B4-BE49-F238E27FC236}">
              <a16:creationId xmlns:a16="http://schemas.microsoft.com/office/drawing/2014/main" id="{D6033A7A-5A61-BD29-89D9-5A98A934E8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4" name="연결선: 꺾임 2481">
          <a:extLst>
            <a:ext uri="{FF2B5EF4-FFF2-40B4-BE49-F238E27FC236}">
              <a16:creationId xmlns:a16="http://schemas.microsoft.com/office/drawing/2014/main" id="{81CD929A-31F4-29A6-26AE-36157D66C3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5" name="연결선: 꺾임 2482">
          <a:extLst>
            <a:ext uri="{FF2B5EF4-FFF2-40B4-BE49-F238E27FC236}">
              <a16:creationId xmlns:a16="http://schemas.microsoft.com/office/drawing/2014/main" id="{AF23E42B-D3C0-ACD1-034C-8CF0425557F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6" name="연결선: 꺾임 2483">
          <a:extLst>
            <a:ext uri="{FF2B5EF4-FFF2-40B4-BE49-F238E27FC236}">
              <a16:creationId xmlns:a16="http://schemas.microsoft.com/office/drawing/2014/main" id="{903ECEB2-72B8-FAB9-F223-BF7C4E316C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7" name="연결선: 꺾임 2484">
          <a:extLst>
            <a:ext uri="{FF2B5EF4-FFF2-40B4-BE49-F238E27FC236}">
              <a16:creationId xmlns:a16="http://schemas.microsoft.com/office/drawing/2014/main" id="{5C26AACC-19EC-6B53-B586-17547915C0E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8" name="연결선: 꺾임 2485">
          <a:extLst>
            <a:ext uri="{FF2B5EF4-FFF2-40B4-BE49-F238E27FC236}">
              <a16:creationId xmlns:a16="http://schemas.microsoft.com/office/drawing/2014/main" id="{52328498-A7BA-8938-8E23-FCB74F6F255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9" name="연결선: 꺾임 2486">
          <a:extLst>
            <a:ext uri="{FF2B5EF4-FFF2-40B4-BE49-F238E27FC236}">
              <a16:creationId xmlns:a16="http://schemas.microsoft.com/office/drawing/2014/main" id="{355623AA-9992-7101-99BF-9809A4D4C54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0" name="연결선: 꺾임 2487">
          <a:extLst>
            <a:ext uri="{FF2B5EF4-FFF2-40B4-BE49-F238E27FC236}">
              <a16:creationId xmlns:a16="http://schemas.microsoft.com/office/drawing/2014/main" id="{B25D5133-FF2F-7256-5C4D-727F8C1E4E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1" name="연결선: 꺾임 2433">
          <a:extLst>
            <a:ext uri="{FF2B5EF4-FFF2-40B4-BE49-F238E27FC236}">
              <a16:creationId xmlns:a16="http://schemas.microsoft.com/office/drawing/2014/main" id="{30792351-8D81-E52C-EA58-E74C9AD455F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2" name="연결선: 꺾임 2434">
          <a:extLst>
            <a:ext uri="{FF2B5EF4-FFF2-40B4-BE49-F238E27FC236}">
              <a16:creationId xmlns:a16="http://schemas.microsoft.com/office/drawing/2014/main" id="{8FF19DFA-C053-00D8-8B94-A4AE50847C5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3" name="연결선: 꺾임 2435">
          <a:extLst>
            <a:ext uri="{FF2B5EF4-FFF2-40B4-BE49-F238E27FC236}">
              <a16:creationId xmlns:a16="http://schemas.microsoft.com/office/drawing/2014/main" id="{5F06A930-32DD-B67B-F559-9E7D7D535F7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4" name="연결선: 꺾임 2436">
          <a:extLst>
            <a:ext uri="{FF2B5EF4-FFF2-40B4-BE49-F238E27FC236}">
              <a16:creationId xmlns:a16="http://schemas.microsoft.com/office/drawing/2014/main" id="{AE82803C-E802-52E0-405D-3802B96C85F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5" name="연결선: 꺾임 2437">
          <a:extLst>
            <a:ext uri="{FF2B5EF4-FFF2-40B4-BE49-F238E27FC236}">
              <a16:creationId xmlns:a16="http://schemas.microsoft.com/office/drawing/2014/main" id="{977E78C2-10C8-F9DA-1422-6674C7332DC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6" name="연결선: 꺾임 2457">
          <a:extLst>
            <a:ext uri="{FF2B5EF4-FFF2-40B4-BE49-F238E27FC236}">
              <a16:creationId xmlns:a16="http://schemas.microsoft.com/office/drawing/2014/main" id="{95FAFAC5-D61A-4063-E1CD-390655067E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7" name="연결선: 꺾임 2458">
          <a:extLst>
            <a:ext uri="{FF2B5EF4-FFF2-40B4-BE49-F238E27FC236}">
              <a16:creationId xmlns:a16="http://schemas.microsoft.com/office/drawing/2014/main" id="{4107CA3C-47F1-5CFA-2E2D-EC5975629C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8" name="연결선: 꺾임 2459">
          <a:extLst>
            <a:ext uri="{FF2B5EF4-FFF2-40B4-BE49-F238E27FC236}">
              <a16:creationId xmlns:a16="http://schemas.microsoft.com/office/drawing/2014/main" id="{C7A000B4-B748-2C34-983D-B1CFA2C8BF9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9" name="연결선: 꺾임 2466">
          <a:extLst>
            <a:ext uri="{FF2B5EF4-FFF2-40B4-BE49-F238E27FC236}">
              <a16:creationId xmlns:a16="http://schemas.microsoft.com/office/drawing/2014/main" id="{D015B141-BBDC-0551-5716-7A995B0A3A8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0" name="연결선: 꺾임 2467">
          <a:extLst>
            <a:ext uri="{FF2B5EF4-FFF2-40B4-BE49-F238E27FC236}">
              <a16:creationId xmlns:a16="http://schemas.microsoft.com/office/drawing/2014/main" id="{9E836831-F0BE-DA38-B39B-708EDAD2A6F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1" name="연결선: 꺾임 18263">
          <a:extLst>
            <a:ext uri="{FF2B5EF4-FFF2-40B4-BE49-F238E27FC236}">
              <a16:creationId xmlns:a16="http://schemas.microsoft.com/office/drawing/2014/main" id="{30AA94DB-1360-EB9D-38DE-3C8C7425929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2" name="연결선: 꺾임 18264">
          <a:extLst>
            <a:ext uri="{FF2B5EF4-FFF2-40B4-BE49-F238E27FC236}">
              <a16:creationId xmlns:a16="http://schemas.microsoft.com/office/drawing/2014/main" id="{5F17D7CF-45A5-893C-E91A-255A321BAE3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3" name="연결선: 꺾임 18265">
          <a:extLst>
            <a:ext uri="{FF2B5EF4-FFF2-40B4-BE49-F238E27FC236}">
              <a16:creationId xmlns:a16="http://schemas.microsoft.com/office/drawing/2014/main" id="{D843DA89-673F-0D96-01B8-5F31D7C60B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4" name="연결선: 꺾임 18266">
          <a:extLst>
            <a:ext uri="{FF2B5EF4-FFF2-40B4-BE49-F238E27FC236}">
              <a16:creationId xmlns:a16="http://schemas.microsoft.com/office/drawing/2014/main" id="{9DC17A82-FB6D-DC45-451D-9A62CAA03F1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5" name="연결선: 꺾임 18267">
          <a:extLst>
            <a:ext uri="{FF2B5EF4-FFF2-40B4-BE49-F238E27FC236}">
              <a16:creationId xmlns:a16="http://schemas.microsoft.com/office/drawing/2014/main" id="{56490844-A435-D684-B373-F1D850BCE57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6" name="연결선: 꺾임 18268">
          <a:extLst>
            <a:ext uri="{FF2B5EF4-FFF2-40B4-BE49-F238E27FC236}">
              <a16:creationId xmlns:a16="http://schemas.microsoft.com/office/drawing/2014/main" id="{7209B692-2486-D4D1-06A5-0631476415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7" name="연결선: 꺾임 18269">
          <a:extLst>
            <a:ext uri="{FF2B5EF4-FFF2-40B4-BE49-F238E27FC236}">
              <a16:creationId xmlns:a16="http://schemas.microsoft.com/office/drawing/2014/main" id="{5DAA7B36-C0E5-2C58-823B-82B2A2DCB72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8" name="연결선: 꺾임 18273">
          <a:extLst>
            <a:ext uri="{FF2B5EF4-FFF2-40B4-BE49-F238E27FC236}">
              <a16:creationId xmlns:a16="http://schemas.microsoft.com/office/drawing/2014/main" id="{A40E5CC3-B93E-AE6F-F86A-F1145D9C7D5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9" name="연결선: 꺾임 18305">
          <a:extLst>
            <a:ext uri="{FF2B5EF4-FFF2-40B4-BE49-F238E27FC236}">
              <a16:creationId xmlns:a16="http://schemas.microsoft.com/office/drawing/2014/main" id="{3B7810BA-FD3C-99E7-AF97-EEF19923208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0" name="연결선: 꺾임 18306">
          <a:extLst>
            <a:ext uri="{FF2B5EF4-FFF2-40B4-BE49-F238E27FC236}">
              <a16:creationId xmlns:a16="http://schemas.microsoft.com/office/drawing/2014/main" id="{B13219BB-F8FE-2553-9209-D1600AC6AD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1" name="연결선: 꺾임 18307">
          <a:extLst>
            <a:ext uri="{FF2B5EF4-FFF2-40B4-BE49-F238E27FC236}">
              <a16:creationId xmlns:a16="http://schemas.microsoft.com/office/drawing/2014/main" id="{B64EA305-6805-4BDE-77B0-C148A6E960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2" name="연결선: 꺾임 18308">
          <a:extLst>
            <a:ext uri="{FF2B5EF4-FFF2-40B4-BE49-F238E27FC236}">
              <a16:creationId xmlns:a16="http://schemas.microsoft.com/office/drawing/2014/main" id="{A346E55C-6E49-5C1D-3474-821D7349B0A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3" name="연결선: 꺾임 18309">
          <a:extLst>
            <a:ext uri="{FF2B5EF4-FFF2-40B4-BE49-F238E27FC236}">
              <a16:creationId xmlns:a16="http://schemas.microsoft.com/office/drawing/2014/main" id="{D5AABE44-FDA2-80A2-E619-383EA484F3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4" name="연결선: 꺾임 18310">
          <a:extLst>
            <a:ext uri="{FF2B5EF4-FFF2-40B4-BE49-F238E27FC236}">
              <a16:creationId xmlns:a16="http://schemas.microsoft.com/office/drawing/2014/main" id="{C791A174-66C9-DE2B-DB8A-34593C1713F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5" name="연결선: 꺾임 18313">
          <a:extLst>
            <a:ext uri="{FF2B5EF4-FFF2-40B4-BE49-F238E27FC236}">
              <a16:creationId xmlns:a16="http://schemas.microsoft.com/office/drawing/2014/main" id="{911EB91D-D3F5-FEF3-A3B9-5864A0A90CD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6" name="연결선: 꺾임 18314">
          <a:extLst>
            <a:ext uri="{FF2B5EF4-FFF2-40B4-BE49-F238E27FC236}">
              <a16:creationId xmlns:a16="http://schemas.microsoft.com/office/drawing/2014/main" id="{251A2221-8055-7273-B8ED-28A7AB92063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7" name="연결선: 꺾임 18315">
          <a:extLst>
            <a:ext uri="{FF2B5EF4-FFF2-40B4-BE49-F238E27FC236}">
              <a16:creationId xmlns:a16="http://schemas.microsoft.com/office/drawing/2014/main" id="{7FCC945A-90B8-9E17-3A38-3E8A447028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8" name="연결선: 꺾임 18316">
          <a:extLst>
            <a:ext uri="{FF2B5EF4-FFF2-40B4-BE49-F238E27FC236}">
              <a16:creationId xmlns:a16="http://schemas.microsoft.com/office/drawing/2014/main" id="{91644D22-BE4D-9A5D-133D-72C7B0E5468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9" name="연결선: 꺾임 18317">
          <a:extLst>
            <a:ext uri="{FF2B5EF4-FFF2-40B4-BE49-F238E27FC236}">
              <a16:creationId xmlns:a16="http://schemas.microsoft.com/office/drawing/2014/main" id="{24F1E69C-EF50-617F-964D-1BC212BCA9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0" name="연결선: 꺾임 18396">
          <a:extLst>
            <a:ext uri="{FF2B5EF4-FFF2-40B4-BE49-F238E27FC236}">
              <a16:creationId xmlns:a16="http://schemas.microsoft.com/office/drawing/2014/main" id="{C2E6A109-CEAF-699B-F7AF-D6B3AD479AF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1" name="연결선: 꺾임 18397">
          <a:extLst>
            <a:ext uri="{FF2B5EF4-FFF2-40B4-BE49-F238E27FC236}">
              <a16:creationId xmlns:a16="http://schemas.microsoft.com/office/drawing/2014/main" id="{A6CB8C9D-59A4-5AE9-C34B-EF9D751D987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2" name="연결선: 꺾임 18398">
          <a:extLst>
            <a:ext uri="{FF2B5EF4-FFF2-40B4-BE49-F238E27FC236}">
              <a16:creationId xmlns:a16="http://schemas.microsoft.com/office/drawing/2014/main" id="{8B2BCDB7-DB0E-F649-31ED-EC16F668FE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3" name="연결선: 꺾임 18399">
          <a:extLst>
            <a:ext uri="{FF2B5EF4-FFF2-40B4-BE49-F238E27FC236}">
              <a16:creationId xmlns:a16="http://schemas.microsoft.com/office/drawing/2014/main" id="{02DA55F2-FE1C-9517-EADC-4DBDBDC026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4" name="연결선: 꺾임 18400">
          <a:extLst>
            <a:ext uri="{FF2B5EF4-FFF2-40B4-BE49-F238E27FC236}">
              <a16:creationId xmlns:a16="http://schemas.microsoft.com/office/drawing/2014/main" id="{6CB956A2-9D3E-7AEF-E9D2-2C35E981FC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5" name="연결선: 꺾임 18403">
          <a:extLst>
            <a:ext uri="{FF2B5EF4-FFF2-40B4-BE49-F238E27FC236}">
              <a16:creationId xmlns:a16="http://schemas.microsoft.com/office/drawing/2014/main" id="{22331717-7865-60D5-405F-40B14E29C1C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6" name="연결선: 꺾임 18404">
          <a:extLst>
            <a:ext uri="{FF2B5EF4-FFF2-40B4-BE49-F238E27FC236}">
              <a16:creationId xmlns:a16="http://schemas.microsoft.com/office/drawing/2014/main" id="{6A5065FC-F64A-D7E6-C6BA-49DC28792D2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7" name="연결선: 꺾임 18405">
          <a:extLst>
            <a:ext uri="{FF2B5EF4-FFF2-40B4-BE49-F238E27FC236}">
              <a16:creationId xmlns:a16="http://schemas.microsoft.com/office/drawing/2014/main" id="{C3C5B41E-1B5D-1651-F329-99EF9A8723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8" name="연결선: 꺾임 18406">
          <a:extLst>
            <a:ext uri="{FF2B5EF4-FFF2-40B4-BE49-F238E27FC236}">
              <a16:creationId xmlns:a16="http://schemas.microsoft.com/office/drawing/2014/main" id="{055A9D46-C5CF-862F-56B0-0CE8BA2879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9" name="연결선: 꺾임 18407">
          <a:extLst>
            <a:ext uri="{FF2B5EF4-FFF2-40B4-BE49-F238E27FC236}">
              <a16:creationId xmlns:a16="http://schemas.microsoft.com/office/drawing/2014/main" id="{CF0A0756-29AC-3651-B1C4-DA04138C75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0" name="연결선: 꺾임 64591">
          <a:extLst>
            <a:ext uri="{FF2B5EF4-FFF2-40B4-BE49-F238E27FC236}">
              <a16:creationId xmlns:a16="http://schemas.microsoft.com/office/drawing/2014/main" id="{8015E8C4-F396-80AD-AA42-4759A1C9BB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1" name="연결선: 꺾임 64592">
          <a:extLst>
            <a:ext uri="{FF2B5EF4-FFF2-40B4-BE49-F238E27FC236}">
              <a16:creationId xmlns:a16="http://schemas.microsoft.com/office/drawing/2014/main" id="{1228ADDA-6DC2-8A24-67A4-6C6340840F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2" name="연결선: 꺾임 64593">
          <a:extLst>
            <a:ext uri="{FF2B5EF4-FFF2-40B4-BE49-F238E27FC236}">
              <a16:creationId xmlns:a16="http://schemas.microsoft.com/office/drawing/2014/main" id="{16E611CA-1EAB-736D-8905-AA47D43B61C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3" name="연결선: 꺾임 64594">
          <a:extLst>
            <a:ext uri="{FF2B5EF4-FFF2-40B4-BE49-F238E27FC236}">
              <a16:creationId xmlns:a16="http://schemas.microsoft.com/office/drawing/2014/main" id="{F566698F-FD89-DB8D-32BC-C8A81F868C4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4" name="연결선: 꺾임 64595">
          <a:extLst>
            <a:ext uri="{FF2B5EF4-FFF2-40B4-BE49-F238E27FC236}">
              <a16:creationId xmlns:a16="http://schemas.microsoft.com/office/drawing/2014/main" id="{6F73A9E4-FCE4-3A3A-CB13-C99A2D3EF72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5" name="연결선: 꺾임 64596">
          <a:extLst>
            <a:ext uri="{FF2B5EF4-FFF2-40B4-BE49-F238E27FC236}">
              <a16:creationId xmlns:a16="http://schemas.microsoft.com/office/drawing/2014/main" id="{B13E5ACB-06E7-A76D-7B48-96EFC83E957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6" name="연결선: 꺾임 64597">
          <a:extLst>
            <a:ext uri="{FF2B5EF4-FFF2-40B4-BE49-F238E27FC236}">
              <a16:creationId xmlns:a16="http://schemas.microsoft.com/office/drawing/2014/main" id="{B9AF528A-0E52-1F0C-8B76-5ECA727DD89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7" name="연결선: 꺾임 64598">
          <a:extLst>
            <a:ext uri="{FF2B5EF4-FFF2-40B4-BE49-F238E27FC236}">
              <a16:creationId xmlns:a16="http://schemas.microsoft.com/office/drawing/2014/main" id="{9D278007-F6BA-1C7E-8EC0-4CDF46CC97A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8" name="연결선: 꺾임 64599">
          <a:extLst>
            <a:ext uri="{FF2B5EF4-FFF2-40B4-BE49-F238E27FC236}">
              <a16:creationId xmlns:a16="http://schemas.microsoft.com/office/drawing/2014/main" id="{55DC73EB-3527-1D10-7D11-1516E20B2D1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9" name="연결선: 꺾임 64600">
          <a:extLst>
            <a:ext uri="{FF2B5EF4-FFF2-40B4-BE49-F238E27FC236}">
              <a16:creationId xmlns:a16="http://schemas.microsoft.com/office/drawing/2014/main" id="{EC32FE25-2E5F-5500-EEBD-3FC13A56591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0" name="연결선: 꺾임 64658">
          <a:extLst>
            <a:ext uri="{FF2B5EF4-FFF2-40B4-BE49-F238E27FC236}">
              <a16:creationId xmlns:a16="http://schemas.microsoft.com/office/drawing/2014/main" id="{C8F71CE3-D0DC-9E8D-A0E5-FC851AE355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1" name="연결선: 꺾임 64659">
          <a:extLst>
            <a:ext uri="{FF2B5EF4-FFF2-40B4-BE49-F238E27FC236}">
              <a16:creationId xmlns:a16="http://schemas.microsoft.com/office/drawing/2014/main" id="{68918ACC-EC34-E764-C212-D50EA4F9BE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2" name="연결선: 꺾임 64660">
          <a:extLst>
            <a:ext uri="{FF2B5EF4-FFF2-40B4-BE49-F238E27FC236}">
              <a16:creationId xmlns:a16="http://schemas.microsoft.com/office/drawing/2014/main" id="{75926721-4588-BC60-44C9-C146B57B1E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3" name="연결선: 꺾임 64661">
          <a:extLst>
            <a:ext uri="{FF2B5EF4-FFF2-40B4-BE49-F238E27FC236}">
              <a16:creationId xmlns:a16="http://schemas.microsoft.com/office/drawing/2014/main" id="{8816DA43-8919-80DC-31A2-DE94378BF3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4" name="연결선: 꺾임 64662">
          <a:extLst>
            <a:ext uri="{FF2B5EF4-FFF2-40B4-BE49-F238E27FC236}">
              <a16:creationId xmlns:a16="http://schemas.microsoft.com/office/drawing/2014/main" id="{87774F9E-30AA-1E1A-D794-1E298107C1E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5" name="연결선: 꺾임 64663">
          <a:extLst>
            <a:ext uri="{FF2B5EF4-FFF2-40B4-BE49-F238E27FC236}">
              <a16:creationId xmlns:a16="http://schemas.microsoft.com/office/drawing/2014/main" id="{6329C6D5-F619-1F2D-6B09-3213F9F01A4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6" name="연결선: 꺾임 64664">
          <a:extLst>
            <a:ext uri="{FF2B5EF4-FFF2-40B4-BE49-F238E27FC236}">
              <a16:creationId xmlns:a16="http://schemas.microsoft.com/office/drawing/2014/main" id="{659477BA-2EC3-16A6-B272-4E34C9A5231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7" name="연결선: 꺾임 64665">
          <a:extLst>
            <a:ext uri="{FF2B5EF4-FFF2-40B4-BE49-F238E27FC236}">
              <a16:creationId xmlns:a16="http://schemas.microsoft.com/office/drawing/2014/main" id="{348CCC7F-B659-BEB3-7670-B98ECEA7A81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8" name="연결선: 꺾임 64666">
          <a:extLst>
            <a:ext uri="{FF2B5EF4-FFF2-40B4-BE49-F238E27FC236}">
              <a16:creationId xmlns:a16="http://schemas.microsoft.com/office/drawing/2014/main" id="{B163337C-95A8-E97B-4DF3-EA4F4DA33C2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9" name="연결선: 꺾임 64667">
          <a:extLst>
            <a:ext uri="{FF2B5EF4-FFF2-40B4-BE49-F238E27FC236}">
              <a16:creationId xmlns:a16="http://schemas.microsoft.com/office/drawing/2014/main" id="{C33D440F-D11B-22D4-5A27-D5A11872DA4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0" name="연결선: 꺾임 64579">
          <a:extLst>
            <a:ext uri="{FF2B5EF4-FFF2-40B4-BE49-F238E27FC236}">
              <a16:creationId xmlns:a16="http://schemas.microsoft.com/office/drawing/2014/main" id="{E180AEDE-F913-684F-E14B-0881F6A8545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1" name="연결선: 꺾임 64580">
          <a:extLst>
            <a:ext uri="{FF2B5EF4-FFF2-40B4-BE49-F238E27FC236}">
              <a16:creationId xmlns:a16="http://schemas.microsoft.com/office/drawing/2014/main" id="{851BD537-42E6-9DD9-A94C-81FD6A5A5CF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2" name="연결선: 꺾임 64581">
          <a:extLst>
            <a:ext uri="{FF2B5EF4-FFF2-40B4-BE49-F238E27FC236}">
              <a16:creationId xmlns:a16="http://schemas.microsoft.com/office/drawing/2014/main" id="{43E23B32-A2DC-4923-9DCB-9802B18CA83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3" name="연결선: 꺾임 64582">
          <a:extLst>
            <a:ext uri="{FF2B5EF4-FFF2-40B4-BE49-F238E27FC236}">
              <a16:creationId xmlns:a16="http://schemas.microsoft.com/office/drawing/2014/main" id="{A1018D63-9922-4639-A242-6EBA802655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4" name="연결선: 꺾임 64583">
          <a:extLst>
            <a:ext uri="{FF2B5EF4-FFF2-40B4-BE49-F238E27FC236}">
              <a16:creationId xmlns:a16="http://schemas.microsoft.com/office/drawing/2014/main" id="{8DF48960-EC53-78B7-2494-581C3804E7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5" name="연결선: 꺾임 64584">
          <a:extLst>
            <a:ext uri="{FF2B5EF4-FFF2-40B4-BE49-F238E27FC236}">
              <a16:creationId xmlns:a16="http://schemas.microsoft.com/office/drawing/2014/main" id="{D3B4B3DA-289E-7DDF-19ED-27A42453A83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6" name="연결선: 꺾임 64585">
          <a:extLst>
            <a:ext uri="{FF2B5EF4-FFF2-40B4-BE49-F238E27FC236}">
              <a16:creationId xmlns:a16="http://schemas.microsoft.com/office/drawing/2014/main" id="{797566CF-0847-4137-6F16-502ED3F6A4C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7" name="연결선: 꺾임 64586">
          <a:extLst>
            <a:ext uri="{FF2B5EF4-FFF2-40B4-BE49-F238E27FC236}">
              <a16:creationId xmlns:a16="http://schemas.microsoft.com/office/drawing/2014/main" id="{C2EEF254-496F-CAE9-BC7F-FBEDE3CE155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8" name="연결선: 꺾임 64587">
          <a:extLst>
            <a:ext uri="{FF2B5EF4-FFF2-40B4-BE49-F238E27FC236}">
              <a16:creationId xmlns:a16="http://schemas.microsoft.com/office/drawing/2014/main" id="{9017D050-7A1C-A4EC-DB91-A6F4B343A32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9" name="연결선: 꺾임 64588">
          <a:extLst>
            <a:ext uri="{FF2B5EF4-FFF2-40B4-BE49-F238E27FC236}">
              <a16:creationId xmlns:a16="http://schemas.microsoft.com/office/drawing/2014/main" id="{DC81478F-1AAF-52BD-C2CA-7F7613AFC20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0" name="연결선: 꺾임 65019">
          <a:extLst>
            <a:ext uri="{FF2B5EF4-FFF2-40B4-BE49-F238E27FC236}">
              <a16:creationId xmlns:a16="http://schemas.microsoft.com/office/drawing/2014/main" id="{F2D0AFAE-B380-81DD-6BF0-B31F7523DCE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1" name="연결선: 꺾임 65020">
          <a:extLst>
            <a:ext uri="{FF2B5EF4-FFF2-40B4-BE49-F238E27FC236}">
              <a16:creationId xmlns:a16="http://schemas.microsoft.com/office/drawing/2014/main" id="{A2072DD2-C818-C6B3-4213-FA4F7ADEC3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2" name="연결선: 꺾임 65021">
          <a:extLst>
            <a:ext uri="{FF2B5EF4-FFF2-40B4-BE49-F238E27FC236}">
              <a16:creationId xmlns:a16="http://schemas.microsoft.com/office/drawing/2014/main" id="{2134B19A-39DB-7ECF-8619-1E6FBF0C951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3" name="연결선: 꺾임 65022">
          <a:extLst>
            <a:ext uri="{FF2B5EF4-FFF2-40B4-BE49-F238E27FC236}">
              <a16:creationId xmlns:a16="http://schemas.microsoft.com/office/drawing/2014/main" id="{0093F780-C991-A5BF-F1D4-6F92FD29B6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4" name="연결선: 꺾임 2468">
          <a:extLst>
            <a:ext uri="{FF2B5EF4-FFF2-40B4-BE49-F238E27FC236}">
              <a16:creationId xmlns:a16="http://schemas.microsoft.com/office/drawing/2014/main" id="{7E53FD18-7FE8-E4A9-20A1-0CF009FBE7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5" name="연결선: 꺾임 2469">
          <a:extLst>
            <a:ext uri="{FF2B5EF4-FFF2-40B4-BE49-F238E27FC236}">
              <a16:creationId xmlns:a16="http://schemas.microsoft.com/office/drawing/2014/main" id="{D261BA0D-C275-EF8D-DE8E-2038574820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6" name="연결선: 꺾임 2470">
          <a:extLst>
            <a:ext uri="{FF2B5EF4-FFF2-40B4-BE49-F238E27FC236}">
              <a16:creationId xmlns:a16="http://schemas.microsoft.com/office/drawing/2014/main" id="{C92C36E2-D264-B650-B798-7371DBFFBF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7" name="연결선: 꺾임 2471">
          <a:extLst>
            <a:ext uri="{FF2B5EF4-FFF2-40B4-BE49-F238E27FC236}">
              <a16:creationId xmlns:a16="http://schemas.microsoft.com/office/drawing/2014/main" id="{BA2DE6AE-7FF0-2678-B408-E9D4BBD0A73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8" name="연결선: 꺾임 2476">
          <a:extLst>
            <a:ext uri="{FF2B5EF4-FFF2-40B4-BE49-F238E27FC236}">
              <a16:creationId xmlns:a16="http://schemas.microsoft.com/office/drawing/2014/main" id="{5B639AF2-FF79-81A4-08FA-AE790AE57E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9" name="연결선: 꺾임 2488">
          <a:extLst>
            <a:ext uri="{FF2B5EF4-FFF2-40B4-BE49-F238E27FC236}">
              <a16:creationId xmlns:a16="http://schemas.microsoft.com/office/drawing/2014/main" id="{40D0BF11-2E97-7B8C-CA04-BC3240B963F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0" name="연결선: 꺾임 62141">
          <a:extLst>
            <a:ext uri="{FF2B5EF4-FFF2-40B4-BE49-F238E27FC236}">
              <a16:creationId xmlns:a16="http://schemas.microsoft.com/office/drawing/2014/main" id="{984EC6B8-6410-9852-70F2-56D8C1D640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1" name="연결선: 꺾임 62142">
          <a:extLst>
            <a:ext uri="{FF2B5EF4-FFF2-40B4-BE49-F238E27FC236}">
              <a16:creationId xmlns:a16="http://schemas.microsoft.com/office/drawing/2014/main" id="{804E1636-2A0D-4D5E-C353-26DAADEE99F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2" name="연결선: 꺾임 18005">
          <a:extLst>
            <a:ext uri="{FF2B5EF4-FFF2-40B4-BE49-F238E27FC236}">
              <a16:creationId xmlns:a16="http://schemas.microsoft.com/office/drawing/2014/main" id="{52C625CC-AC12-A021-DFF0-DE6F5EA4FB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3" name="연결선: 꺾임 18006">
          <a:extLst>
            <a:ext uri="{FF2B5EF4-FFF2-40B4-BE49-F238E27FC236}">
              <a16:creationId xmlns:a16="http://schemas.microsoft.com/office/drawing/2014/main" id="{91870151-864C-F45F-2D28-F39B58055F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4" name="연결선: 꺾임 18007">
          <a:extLst>
            <a:ext uri="{FF2B5EF4-FFF2-40B4-BE49-F238E27FC236}">
              <a16:creationId xmlns:a16="http://schemas.microsoft.com/office/drawing/2014/main" id="{9923D2D8-1117-2AAC-967B-0C9A9645F5C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5" name="연결선: 꺾임 18008">
          <a:extLst>
            <a:ext uri="{FF2B5EF4-FFF2-40B4-BE49-F238E27FC236}">
              <a16:creationId xmlns:a16="http://schemas.microsoft.com/office/drawing/2014/main" id="{E05FEC3F-8527-3587-8CDB-789893BC82F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6" name="연결선: 꺾임 18009">
          <a:extLst>
            <a:ext uri="{FF2B5EF4-FFF2-40B4-BE49-F238E27FC236}">
              <a16:creationId xmlns:a16="http://schemas.microsoft.com/office/drawing/2014/main" id="{E03B5B41-67AF-FAF0-B4A0-D0726D60713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7" name="연결선: 꺾임 18014">
          <a:extLst>
            <a:ext uri="{FF2B5EF4-FFF2-40B4-BE49-F238E27FC236}">
              <a16:creationId xmlns:a16="http://schemas.microsoft.com/office/drawing/2014/main" id="{D9E72948-D6B0-9E28-6A81-184CEC0873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8" name="연결선: 꺾임 18015">
          <a:extLst>
            <a:ext uri="{FF2B5EF4-FFF2-40B4-BE49-F238E27FC236}">
              <a16:creationId xmlns:a16="http://schemas.microsoft.com/office/drawing/2014/main" id="{C251DE3C-B811-A6A0-1735-2B7A534008F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9" name="연결선: 꺾임 18018">
          <a:extLst>
            <a:ext uri="{FF2B5EF4-FFF2-40B4-BE49-F238E27FC236}">
              <a16:creationId xmlns:a16="http://schemas.microsoft.com/office/drawing/2014/main" id="{AA5C8949-BE46-9526-CE80-F065C16405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0" name="연결선: 꺾임 18092">
          <a:extLst>
            <a:ext uri="{FF2B5EF4-FFF2-40B4-BE49-F238E27FC236}">
              <a16:creationId xmlns:a16="http://schemas.microsoft.com/office/drawing/2014/main" id="{E475088F-3262-56AE-FAD2-24AA9888629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1" name="연결선: 꺾임 18093">
          <a:extLst>
            <a:ext uri="{FF2B5EF4-FFF2-40B4-BE49-F238E27FC236}">
              <a16:creationId xmlns:a16="http://schemas.microsoft.com/office/drawing/2014/main" id="{51C742BC-6B54-1837-3F39-B0144B1C05E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2" name="연결선: 꺾임 18094">
          <a:extLst>
            <a:ext uri="{FF2B5EF4-FFF2-40B4-BE49-F238E27FC236}">
              <a16:creationId xmlns:a16="http://schemas.microsoft.com/office/drawing/2014/main" id="{19E0BC51-DFB7-DE5E-144C-9ACD06B36E9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3" name="연결선: 꺾임 18095">
          <a:extLst>
            <a:ext uri="{FF2B5EF4-FFF2-40B4-BE49-F238E27FC236}">
              <a16:creationId xmlns:a16="http://schemas.microsoft.com/office/drawing/2014/main" id="{A03E2225-B689-ECE1-4A7F-C9D40678950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4" name="연결선: 꺾임 18096">
          <a:extLst>
            <a:ext uri="{FF2B5EF4-FFF2-40B4-BE49-F238E27FC236}">
              <a16:creationId xmlns:a16="http://schemas.microsoft.com/office/drawing/2014/main" id="{9A8987D1-8A18-1092-EA8A-889A9632618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5" name="연결선: 꺾임 18097">
          <a:extLst>
            <a:ext uri="{FF2B5EF4-FFF2-40B4-BE49-F238E27FC236}">
              <a16:creationId xmlns:a16="http://schemas.microsoft.com/office/drawing/2014/main" id="{0188D246-7F65-6949-9D3A-B47A361063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6" name="연결선: 꺾임 18098">
          <a:extLst>
            <a:ext uri="{FF2B5EF4-FFF2-40B4-BE49-F238E27FC236}">
              <a16:creationId xmlns:a16="http://schemas.microsoft.com/office/drawing/2014/main" id="{3106AB82-738C-27C7-C365-F4C5FA6D31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7" name="연결선: 꺾임 18101">
          <a:extLst>
            <a:ext uri="{FF2B5EF4-FFF2-40B4-BE49-F238E27FC236}">
              <a16:creationId xmlns:a16="http://schemas.microsoft.com/office/drawing/2014/main" id="{E52F2EBD-908A-C926-9E72-C1E2E78000B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8" name="연결선: 꺾임 18104">
          <a:extLst>
            <a:ext uri="{FF2B5EF4-FFF2-40B4-BE49-F238E27FC236}">
              <a16:creationId xmlns:a16="http://schemas.microsoft.com/office/drawing/2014/main" id="{9793BD45-ABA1-9786-F0ED-99B3980C1A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9" name="연결선: 꺾임 18105">
          <a:extLst>
            <a:ext uri="{FF2B5EF4-FFF2-40B4-BE49-F238E27FC236}">
              <a16:creationId xmlns:a16="http://schemas.microsoft.com/office/drawing/2014/main" id="{9B76579F-F040-D589-0610-B83F09DFAB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0" name="연결선: 꺾임 18557">
          <a:extLst>
            <a:ext uri="{FF2B5EF4-FFF2-40B4-BE49-F238E27FC236}">
              <a16:creationId xmlns:a16="http://schemas.microsoft.com/office/drawing/2014/main" id="{51B6FA91-CDE0-BDDD-FF12-36455873FA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1" name="연결선: 꺾임 18558">
          <a:extLst>
            <a:ext uri="{FF2B5EF4-FFF2-40B4-BE49-F238E27FC236}">
              <a16:creationId xmlns:a16="http://schemas.microsoft.com/office/drawing/2014/main" id="{C8D308AD-171E-D90B-6E82-5B7ECBEA60C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2" name="연결선: 꺾임 65023">
          <a:extLst>
            <a:ext uri="{FF2B5EF4-FFF2-40B4-BE49-F238E27FC236}">
              <a16:creationId xmlns:a16="http://schemas.microsoft.com/office/drawing/2014/main" id="{57ADA8EC-06EE-A9B7-EB46-61BB02420A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3" name="연결선: 꺾임 65024">
          <a:extLst>
            <a:ext uri="{FF2B5EF4-FFF2-40B4-BE49-F238E27FC236}">
              <a16:creationId xmlns:a16="http://schemas.microsoft.com/office/drawing/2014/main" id="{8A5A6EA0-4258-7024-E290-46177D560C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4" name="연결선: 꺾임 65025">
          <a:extLst>
            <a:ext uri="{FF2B5EF4-FFF2-40B4-BE49-F238E27FC236}">
              <a16:creationId xmlns:a16="http://schemas.microsoft.com/office/drawing/2014/main" id="{E37EA1BD-B445-A188-21A4-0DEAE6E4144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5" name="연결선: 꺾임 65026">
          <a:extLst>
            <a:ext uri="{FF2B5EF4-FFF2-40B4-BE49-F238E27FC236}">
              <a16:creationId xmlns:a16="http://schemas.microsoft.com/office/drawing/2014/main" id="{21306D9D-C7A4-4012-39E8-4B4F864131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6" name="연결선: 꺾임 65027">
          <a:extLst>
            <a:ext uri="{FF2B5EF4-FFF2-40B4-BE49-F238E27FC236}">
              <a16:creationId xmlns:a16="http://schemas.microsoft.com/office/drawing/2014/main" id="{EFA5DEB7-5BDA-C859-2442-4B90CED6AA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7" name="연결선: 꺾임 65028">
          <a:extLst>
            <a:ext uri="{FF2B5EF4-FFF2-40B4-BE49-F238E27FC236}">
              <a16:creationId xmlns:a16="http://schemas.microsoft.com/office/drawing/2014/main" id="{AE37AE3B-0FEB-F91C-0831-55D01E8867F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8" name="연결선: 꺾임 65029">
          <a:extLst>
            <a:ext uri="{FF2B5EF4-FFF2-40B4-BE49-F238E27FC236}">
              <a16:creationId xmlns:a16="http://schemas.microsoft.com/office/drawing/2014/main" id="{D2062BCC-D9E4-FCE4-6B13-6A4E3EC56B8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9" name="연결선: 꺾임 65030">
          <a:extLst>
            <a:ext uri="{FF2B5EF4-FFF2-40B4-BE49-F238E27FC236}">
              <a16:creationId xmlns:a16="http://schemas.microsoft.com/office/drawing/2014/main" id="{B984029B-012D-9FE2-2F5B-DD8B6B607B4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0" name="연결선: 꺾임 1">
          <a:extLst>
            <a:ext uri="{FF2B5EF4-FFF2-40B4-BE49-F238E27FC236}">
              <a16:creationId xmlns:a16="http://schemas.microsoft.com/office/drawing/2014/main" id="{FE770DC8-1770-3341-F8E5-ECC3728B26B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1" name="연결선: 꺾임 2">
          <a:extLst>
            <a:ext uri="{FF2B5EF4-FFF2-40B4-BE49-F238E27FC236}">
              <a16:creationId xmlns:a16="http://schemas.microsoft.com/office/drawing/2014/main" id="{1B58055E-5481-832C-843E-F06B9CBD1A8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2" name="연결선: 꺾임 3">
          <a:extLst>
            <a:ext uri="{FF2B5EF4-FFF2-40B4-BE49-F238E27FC236}">
              <a16:creationId xmlns:a16="http://schemas.microsoft.com/office/drawing/2014/main" id="{35405D84-FD62-8EFC-0FEA-EDC869ED3C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3" name="연결선: 꺾임 4">
          <a:extLst>
            <a:ext uri="{FF2B5EF4-FFF2-40B4-BE49-F238E27FC236}">
              <a16:creationId xmlns:a16="http://schemas.microsoft.com/office/drawing/2014/main" id="{F8F3C140-5BFC-70A2-5B34-4F4506B39AC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4" name="연결선: 꺾임 5">
          <a:extLst>
            <a:ext uri="{FF2B5EF4-FFF2-40B4-BE49-F238E27FC236}">
              <a16:creationId xmlns:a16="http://schemas.microsoft.com/office/drawing/2014/main" id="{72A04482-9EB7-812D-74E0-41D795EB450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5" name="연결선: 꺾임 6">
          <a:extLst>
            <a:ext uri="{FF2B5EF4-FFF2-40B4-BE49-F238E27FC236}">
              <a16:creationId xmlns:a16="http://schemas.microsoft.com/office/drawing/2014/main" id="{8BC4F911-3FCB-81DB-CF72-0CD3456F7EF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6" name="연결선: 꺾임 7">
          <a:extLst>
            <a:ext uri="{FF2B5EF4-FFF2-40B4-BE49-F238E27FC236}">
              <a16:creationId xmlns:a16="http://schemas.microsoft.com/office/drawing/2014/main" id="{B88AD0BF-6DF5-3E77-B695-7199C702FB1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7" name="연결선: 꺾임 8">
          <a:extLst>
            <a:ext uri="{FF2B5EF4-FFF2-40B4-BE49-F238E27FC236}">
              <a16:creationId xmlns:a16="http://schemas.microsoft.com/office/drawing/2014/main" id="{4C9FEC97-849D-1345-E481-B6532653D2B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8" name="연결선: 꺾임 13">
          <a:extLst>
            <a:ext uri="{FF2B5EF4-FFF2-40B4-BE49-F238E27FC236}">
              <a16:creationId xmlns:a16="http://schemas.microsoft.com/office/drawing/2014/main" id="{AC5675C3-B306-9F79-04AB-32013A168E1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9" name="연결선: 꺾임 14">
          <a:extLst>
            <a:ext uri="{FF2B5EF4-FFF2-40B4-BE49-F238E27FC236}">
              <a16:creationId xmlns:a16="http://schemas.microsoft.com/office/drawing/2014/main" id="{4EB79892-F20B-6BB3-5119-044C4CA3028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0" name="연결선: 꺾임 15">
          <a:extLst>
            <a:ext uri="{FF2B5EF4-FFF2-40B4-BE49-F238E27FC236}">
              <a16:creationId xmlns:a16="http://schemas.microsoft.com/office/drawing/2014/main" id="{52F2AE0E-2E54-46A3-C84D-13981CF065C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1" name="연결선: 꺾임 25">
          <a:extLst>
            <a:ext uri="{FF2B5EF4-FFF2-40B4-BE49-F238E27FC236}">
              <a16:creationId xmlns:a16="http://schemas.microsoft.com/office/drawing/2014/main" id="{D8A5C15E-4674-B050-14E8-92AF66AB101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2" name="연결선: 꺾임 26">
          <a:extLst>
            <a:ext uri="{FF2B5EF4-FFF2-40B4-BE49-F238E27FC236}">
              <a16:creationId xmlns:a16="http://schemas.microsoft.com/office/drawing/2014/main" id="{CF0552C7-2268-43CC-AC33-ABE1C12E34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3" name="연결선: 꺾임 27">
          <a:extLst>
            <a:ext uri="{FF2B5EF4-FFF2-40B4-BE49-F238E27FC236}">
              <a16:creationId xmlns:a16="http://schemas.microsoft.com/office/drawing/2014/main" id="{FD3BACAC-B665-CECA-A225-8CB2E640A1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4" name="연결선: 꺾임 28">
          <a:extLst>
            <a:ext uri="{FF2B5EF4-FFF2-40B4-BE49-F238E27FC236}">
              <a16:creationId xmlns:a16="http://schemas.microsoft.com/office/drawing/2014/main" id="{5F07CD6B-A8A7-DC1C-CF49-A9B9C37A955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5" name="연결선: 꺾임 29">
          <a:extLst>
            <a:ext uri="{FF2B5EF4-FFF2-40B4-BE49-F238E27FC236}">
              <a16:creationId xmlns:a16="http://schemas.microsoft.com/office/drawing/2014/main" id="{26ED58F9-E763-7D0D-B51B-6FFAD04372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6" name="연결선: 꺾임 30">
          <a:extLst>
            <a:ext uri="{FF2B5EF4-FFF2-40B4-BE49-F238E27FC236}">
              <a16:creationId xmlns:a16="http://schemas.microsoft.com/office/drawing/2014/main" id="{59FD4D27-821B-8C65-BFAF-BB6154DD2E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7" name="연결선: 꺾임 31">
          <a:extLst>
            <a:ext uri="{FF2B5EF4-FFF2-40B4-BE49-F238E27FC236}">
              <a16:creationId xmlns:a16="http://schemas.microsoft.com/office/drawing/2014/main" id="{945C5FD5-70FD-F173-2EFC-F67F532FFAC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8" name="연결선: 꺾임 32">
          <a:extLst>
            <a:ext uri="{FF2B5EF4-FFF2-40B4-BE49-F238E27FC236}">
              <a16:creationId xmlns:a16="http://schemas.microsoft.com/office/drawing/2014/main" id="{8253923E-3D0D-B3F4-7C15-F87DF40916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9" name="연결선: 꺾임 37">
          <a:extLst>
            <a:ext uri="{FF2B5EF4-FFF2-40B4-BE49-F238E27FC236}">
              <a16:creationId xmlns:a16="http://schemas.microsoft.com/office/drawing/2014/main" id="{A78D2D55-BC5D-DB43-B682-E06392605F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30" name="연결선: 꺾임 64694">
          <a:extLst>
            <a:ext uri="{FF2B5EF4-FFF2-40B4-BE49-F238E27FC236}">
              <a16:creationId xmlns:a16="http://schemas.microsoft.com/office/drawing/2014/main" id="{9B384537-05A3-0F1B-C4A0-DED8632386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0</xdr:colOff>
      <xdr:row>3</xdr:row>
      <xdr:rowOff>76073</xdr:rowOff>
    </xdr:from>
    <xdr:to>
      <xdr:col>47</xdr:col>
      <xdr:colOff>0</xdr:colOff>
      <xdr:row>68</xdr:row>
      <xdr:rowOff>0</xdr:rowOff>
    </xdr:to>
    <xdr:cxnSp macro="">
      <xdr:nvCxnSpPr>
        <xdr:cNvPr id="631" name="직선 화살표 연결선 630"/>
        <xdr:cNvCxnSpPr/>
      </xdr:nvCxnSpPr>
      <xdr:spPr>
        <a:xfrm>
          <a:off x="12496800" y="819023"/>
          <a:ext cx="0" cy="9753727"/>
        </a:xfrm>
        <a:prstGeom prst="straightConnector1">
          <a:avLst/>
        </a:prstGeom>
        <a:ln w="6350">
          <a:solidFill>
            <a:srgbClr val="BFBFBF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3</xdr:row>
      <xdr:rowOff>76073</xdr:rowOff>
    </xdr:from>
    <xdr:to>
      <xdr:col>63</xdr:col>
      <xdr:colOff>0</xdr:colOff>
      <xdr:row>68</xdr:row>
      <xdr:rowOff>0</xdr:rowOff>
    </xdr:to>
    <xdr:cxnSp macro="">
      <xdr:nvCxnSpPr>
        <xdr:cNvPr id="632" name="직선 화살표 연결선 631"/>
        <xdr:cNvCxnSpPr/>
      </xdr:nvCxnSpPr>
      <xdr:spPr>
        <a:xfrm>
          <a:off x="14782800" y="819023"/>
          <a:ext cx="0" cy="9753727"/>
        </a:xfrm>
        <a:prstGeom prst="straightConnector1">
          <a:avLst/>
        </a:prstGeom>
        <a:ln w="6350">
          <a:solidFill>
            <a:srgbClr val="BFBFBF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3</xdr:row>
      <xdr:rowOff>76073</xdr:rowOff>
    </xdr:from>
    <xdr:to>
      <xdr:col>79</xdr:col>
      <xdr:colOff>0</xdr:colOff>
      <xdr:row>68</xdr:row>
      <xdr:rowOff>0</xdr:rowOff>
    </xdr:to>
    <xdr:cxnSp macro="">
      <xdr:nvCxnSpPr>
        <xdr:cNvPr id="633" name="직선 화살표 연결선 632"/>
        <xdr:cNvCxnSpPr/>
      </xdr:nvCxnSpPr>
      <xdr:spPr>
        <a:xfrm>
          <a:off x="17068800" y="819023"/>
          <a:ext cx="0" cy="9753727"/>
        </a:xfrm>
        <a:prstGeom prst="straightConnector1">
          <a:avLst/>
        </a:prstGeom>
        <a:ln w="6350">
          <a:solidFill>
            <a:srgbClr val="BFBFBF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61232</xdr:colOff>
      <xdr:row>3</xdr:row>
      <xdr:rowOff>76073</xdr:rowOff>
    </xdr:from>
    <xdr:to>
      <xdr:col>54</xdr:col>
      <xdr:colOff>61232</xdr:colOff>
      <xdr:row>68</xdr:row>
      <xdr:rowOff>0</xdr:rowOff>
    </xdr:to>
    <xdr:cxnSp macro="">
      <xdr:nvCxnSpPr>
        <xdr:cNvPr id="634" name="직선 화살표 연결선 633"/>
        <xdr:cNvCxnSpPr/>
      </xdr:nvCxnSpPr>
      <xdr:spPr>
        <a:xfrm>
          <a:off x="13558157" y="819023"/>
          <a:ext cx="0" cy="9753727"/>
        </a:xfrm>
        <a:prstGeom prst="straightConnector1">
          <a:avLst/>
        </a:prstGeom>
        <a:ln w="6350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0</xdr:colOff>
      <xdr:row>67</xdr:row>
      <xdr:rowOff>19050</xdr:rowOff>
    </xdr:from>
    <xdr:to>
      <xdr:col>83</xdr:col>
      <xdr:colOff>103324</xdr:colOff>
      <xdr:row>67</xdr:row>
      <xdr:rowOff>133350</xdr:rowOff>
    </xdr:to>
    <xdr:sp macro="" textlink="">
      <xdr:nvSpPr>
        <xdr:cNvPr id="635" name="64"/>
        <xdr:cNvSpPr/>
      </xdr:nvSpPr>
      <xdr:spPr>
        <a:xfrm>
          <a:off x="16497300" y="10439400"/>
          <a:ext cx="1246324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75</xdr:col>
      <xdr:colOff>0</xdr:colOff>
      <xdr:row>67</xdr:row>
      <xdr:rowOff>76200</xdr:rowOff>
    </xdr:from>
    <xdr:to>
      <xdr:col>75</xdr:col>
      <xdr:colOff>0</xdr:colOff>
      <xdr:row>67</xdr:row>
      <xdr:rowOff>76200</xdr:rowOff>
    </xdr:to>
    <xdr:cxnSp macro="">
      <xdr:nvCxnSpPr>
        <xdr:cNvPr id="636" name="직선 화살표 연결선 635"/>
        <xdr:cNvCxnSpPr/>
      </xdr:nvCxnSpPr>
      <xdr:spPr>
        <a:xfrm>
          <a:off x="16497300" y="104965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20411</xdr:colOff>
      <xdr:row>66</xdr:row>
      <xdr:rowOff>19050</xdr:rowOff>
    </xdr:from>
    <xdr:to>
      <xdr:col>83</xdr:col>
      <xdr:colOff>42090</xdr:colOff>
      <xdr:row>66</xdr:row>
      <xdr:rowOff>133350</xdr:rowOff>
    </xdr:to>
    <xdr:sp macro="" textlink="">
      <xdr:nvSpPr>
        <xdr:cNvPr id="637" name="63"/>
        <xdr:cNvSpPr/>
      </xdr:nvSpPr>
      <xdr:spPr>
        <a:xfrm>
          <a:off x="17374961" y="10287000"/>
          <a:ext cx="307429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81</xdr:col>
      <xdr:colOff>20411</xdr:colOff>
      <xdr:row>66</xdr:row>
      <xdr:rowOff>76200</xdr:rowOff>
    </xdr:from>
    <xdr:to>
      <xdr:col>81</xdr:col>
      <xdr:colOff>20411</xdr:colOff>
      <xdr:row>66</xdr:row>
      <xdr:rowOff>76200</xdr:rowOff>
    </xdr:to>
    <xdr:cxnSp macro="">
      <xdr:nvCxnSpPr>
        <xdr:cNvPr id="638" name="직선 화살표 연결선 637"/>
        <xdr:cNvCxnSpPr/>
      </xdr:nvCxnSpPr>
      <xdr:spPr>
        <a:xfrm>
          <a:off x="17374961" y="103441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0</xdr:colOff>
      <xdr:row>65</xdr:row>
      <xdr:rowOff>19050</xdr:rowOff>
    </xdr:from>
    <xdr:to>
      <xdr:col>83</xdr:col>
      <xdr:colOff>103324</xdr:colOff>
      <xdr:row>65</xdr:row>
      <xdr:rowOff>133350</xdr:rowOff>
    </xdr:to>
    <xdr:sp macro="" textlink="">
      <xdr:nvSpPr>
        <xdr:cNvPr id="639" name="62"/>
        <xdr:cNvSpPr/>
      </xdr:nvSpPr>
      <xdr:spPr>
        <a:xfrm>
          <a:off x="16497300" y="10134600"/>
          <a:ext cx="1246324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75</xdr:col>
      <xdr:colOff>0</xdr:colOff>
      <xdr:row>65</xdr:row>
      <xdr:rowOff>76200</xdr:rowOff>
    </xdr:from>
    <xdr:to>
      <xdr:col>75</xdr:col>
      <xdr:colOff>0</xdr:colOff>
      <xdr:row>65</xdr:row>
      <xdr:rowOff>76200</xdr:rowOff>
    </xdr:to>
    <xdr:cxnSp macro="">
      <xdr:nvCxnSpPr>
        <xdr:cNvPr id="640" name="직선 화살표 연결선 639"/>
        <xdr:cNvCxnSpPr/>
      </xdr:nvCxnSpPr>
      <xdr:spPr>
        <a:xfrm>
          <a:off x="16497300" y="101917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61232</xdr:colOff>
      <xdr:row>64</xdr:row>
      <xdr:rowOff>19050</xdr:rowOff>
    </xdr:from>
    <xdr:to>
      <xdr:col>83</xdr:col>
      <xdr:colOff>103324</xdr:colOff>
      <xdr:row>64</xdr:row>
      <xdr:rowOff>133350</xdr:rowOff>
    </xdr:to>
    <xdr:sp macro="" textlink="">
      <xdr:nvSpPr>
        <xdr:cNvPr id="641" name="61"/>
        <xdr:cNvSpPr/>
      </xdr:nvSpPr>
      <xdr:spPr>
        <a:xfrm>
          <a:off x="17130032" y="9982200"/>
          <a:ext cx="613592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79</xdr:col>
      <xdr:colOff>61232</xdr:colOff>
      <xdr:row>64</xdr:row>
      <xdr:rowOff>76200</xdr:rowOff>
    </xdr:from>
    <xdr:to>
      <xdr:col>79</xdr:col>
      <xdr:colOff>61232</xdr:colOff>
      <xdr:row>64</xdr:row>
      <xdr:rowOff>76200</xdr:rowOff>
    </xdr:to>
    <xdr:cxnSp macro="">
      <xdr:nvCxnSpPr>
        <xdr:cNvPr id="642" name="직선 화살표 연결선 641"/>
        <xdr:cNvCxnSpPr/>
      </xdr:nvCxnSpPr>
      <xdr:spPr>
        <a:xfrm>
          <a:off x="17130032" y="100393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0</xdr:colOff>
      <xdr:row>63</xdr:row>
      <xdr:rowOff>19050</xdr:rowOff>
    </xdr:from>
    <xdr:to>
      <xdr:col>79</xdr:col>
      <xdr:colOff>62502</xdr:colOff>
      <xdr:row>63</xdr:row>
      <xdr:rowOff>133350</xdr:rowOff>
    </xdr:to>
    <xdr:sp macro="" textlink="">
      <xdr:nvSpPr>
        <xdr:cNvPr id="643" name="60"/>
        <xdr:cNvSpPr/>
      </xdr:nvSpPr>
      <xdr:spPr>
        <a:xfrm>
          <a:off x="16497300" y="9829800"/>
          <a:ext cx="634002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75</xdr:col>
      <xdr:colOff>0</xdr:colOff>
      <xdr:row>63</xdr:row>
      <xdr:rowOff>76200</xdr:rowOff>
    </xdr:from>
    <xdr:to>
      <xdr:col>75</xdr:col>
      <xdr:colOff>0</xdr:colOff>
      <xdr:row>63</xdr:row>
      <xdr:rowOff>76200</xdr:rowOff>
    </xdr:to>
    <xdr:cxnSp macro="">
      <xdr:nvCxnSpPr>
        <xdr:cNvPr id="644" name="직선 화살표 연결선 643"/>
        <xdr:cNvCxnSpPr/>
      </xdr:nvCxnSpPr>
      <xdr:spPr>
        <a:xfrm>
          <a:off x="16497300" y="98869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0</xdr:colOff>
      <xdr:row>62</xdr:row>
      <xdr:rowOff>19050</xdr:rowOff>
    </xdr:from>
    <xdr:to>
      <xdr:col>83</xdr:col>
      <xdr:colOff>103324</xdr:colOff>
      <xdr:row>62</xdr:row>
      <xdr:rowOff>133350</xdr:rowOff>
    </xdr:to>
    <xdr:sp macro="" textlink="">
      <xdr:nvSpPr>
        <xdr:cNvPr id="645" name="59"/>
        <xdr:cNvSpPr/>
      </xdr:nvSpPr>
      <xdr:spPr>
        <a:xfrm>
          <a:off x="16497300" y="9677400"/>
          <a:ext cx="1246324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75</xdr:col>
      <xdr:colOff>0</xdr:colOff>
      <xdr:row>62</xdr:row>
      <xdr:rowOff>76200</xdr:rowOff>
    </xdr:from>
    <xdr:to>
      <xdr:col>75</xdr:col>
      <xdr:colOff>0</xdr:colOff>
      <xdr:row>62</xdr:row>
      <xdr:rowOff>76200</xdr:rowOff>
    </xdr:to>
    <xdr:cxnSp macro="">
      <xdr:nvCxnSpPr>
        <xdr:cNvPr id="646" name="직선 화살표 연결선 645"/>
        <xdr:cNvCxnSpPr/>
      </xdr:nvCxnSpPr>
      <xdr:spPr>
        <a:xfrm>
          <a:off x="16497300" y="97345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0</xdr:colOff>
      <xdr:row>61</xdr:row>
      <xdr:rowOff>19050</xdr:rowOff>
    </xdr:from>
    <xdr:to>
      <xdr:col>83</xdr:col>
      <xdr:colOff>103324</xdr:colOff>
      <xdr:row>61</xdr:row>
      <xdr:rowOff>133350</xdr:rowOff>
    </xdr:to>
    <xdr:sp macro="" textlink="">
      <xdr:nvSpPr>
        <xdr:cNvPr id="647" name="58"/>
        <xdr:cNvSpPr/>
      </xdr:nvSpPr>
      <xdr:spPr>
        <a:xfrm>
          <a:off x="16497300" y="9525000"/>
          <a:ext cx="1246324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75</xdr:col>
      <xdr:colOff>0</xdr:colOff>
      <xdr:row>61</xdr:row>
      <xdr:rowOff>76200</xdr:rowOff>
    </xdr:from>
    <xdr:to>
      <xdr:col>75</xdr:col>
      <xdr:colOff>0</xdr:colOff>
      <xdr:row>61</xdr:row>
      <xdr:rowOff>76200</xdr:rowOff>
    </xdr:to>
    <xdr:cxnSp macro="">
      <xdr:nvCxnSpPr>
        <xdr:cNvPr id="648" name="직선 화살표 연결선 647"/>
        <xdr:cNvCxnSpPr/>
      </xdr:nvCxnSpPr>
      <xdr:spPr>
        <a:xfrm>
          <a:off x="16497300" y="95821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60</xdr:row>
      <xdr:rowOff>19050</xdr:rowOff>
    </xdr:from>
    <xdr:to>
      <xdr:col>75</xdr:col>
      <xdr:colOff>1270</xdr:colOff>
      <xdr:row>60</xdr:row>
      <xdr:rowOff>133350</xdr:rowOff>
    </xdr:to>
    <xdr:sp macro="" textlink="">
      <xdr:nvSpPr>
        <xdr:cNvPr id="649" name="57"/>
        <xdr:cNvSpPr/>
      </xdr:nvSpPr>
      <xdr:spPr>
        <a:xfrm>
          <a:off x="10945585" y="9372600"/>
          <a:ext cx="5552985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60</xdr:row>
      <xdr:rowOff>76200</xdr:rowOff>
    </xdr:from>
    <xdr:to>
      <xdr:col>54</xdr:col>
      <xdr:colOff>67931</xdr:colOff>
      <xdr:row>60</xdr:row>
      <xdr:rowOff>76200</xdr:rowOff>
    </xdr:to>
    <xdr:cxnSp macro="">
      <xdr:nvCxnSpPr>
        <xdr:cNvPr id="650" name="직선 화살표 연결선 649"/>
        <xdr:cNvCxnSpPr/>
      </xdr:nvCxnSpPr>
      <xdr:spPr>
        <a:xfrm>
          <a:off x="10945585" y="9429750"/>
          <a:ext cx="2619271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102054</xdr:colOff>
      <xdr:row>59</xdr:row>
      <xdr:rowOff>19050</xdr:rowOff>
    </xdr:from>
    <xdr:to>
      <xdr:col>75</xdr:col>
      <xdr:colOff>1270</xdr:colOff>
      <xdr:row>59</xdr:row>
      <xdr:rowOff>133350</xdr:rowOff>
    </xdr:to>
    <xdr:sp macro="" textlink="">
      <xdr:nvSpPr>
        <xdr:cNvPr id="651" name="56"/>
        <xdr:cNvSpPr/>
      </xdr:nvSpPr>
      <xdr:spPr>
        <a:xfrm>
          <a:off x="15884979" y="9220200"/>
          <a:ext cx="613591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70</xdr:col>
      <xdr:colOff>102054</xdr:colOff>
      <xdr:row>59</xdr:row>
      <xdr:rowOff>76200</xdr:rowOff>
    </xdr:from>
    <xdr:to>
      <xdr:col>70</xdr:col>
      <xdr:colOff>102054</xdr:colOff>
      <xdr:row>59</xdr:row>
      <xdr:rowOff>76200</xdr:rowOff>
    </xdr:to>
    <xdr:cxnSp macro="">
      <xdr:nvCxnSpPr>
        <xdr:cNvPr id="652" name="직선 화살표 연결선 651"/>
        <xdr:cNvCxnSpPr/>
      </xdr:nvCxnSpPr>
      <xdr:spPr>
        <a:xfrm>
          <a:off x="15884979" y="92773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20411</xdr:colOff>
      <xdr:row>58</xdr:row>
      <xdr:rowOff>19050</xdr:rowOff>
    </xdr:from>
    <xdr:to>
      <xdr:col>70</xdr:col>
      <xdr:colOff>103324</xdr:colOff>
      <xdr:row>58</xdr:row>
      <xdr:rowOff>133350</xdr:rowOff>
    </xdr:to>
    <xdr:sp macro="" textlink="">
      <xdr:nvSpPr>
        <xdr:cNvPr id="653" name="55"/>
        <xdr:cNvSpPr/>
      </xdr:nvSpPr>
      <xdr:spPr>
        <a:xfrm>
          <a:off x="13374461" y="9067800"/>
          <a:ext cx="2511788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53</xdr:col>
      <xdr:colOff>20411</xdr:colOff>
      <xdr:row>58</xdr:row>
      <xdr:rowOff>76200</xdr:rowOff>
    </xdr:from>
    <xdr:to>
      <xdr:col>54</xdr:col>
      <xdr:colOff>74992</xdr:colOff>
      <xdr:row>58</xdr:row>
      <xdr:rowOff>76200</xdr:rowOff>
    </xdr:to>
    <xdr:cxnSp macro="">
      <xdr:nvCxnSpPr>
        <xdr:cNvPr id="654" name="직선 화살표 연결선 653"/>
        <xdr:cNvCxnSpPr/>
      </xdr:nvCxnSpPr>
      <xdr:spPr>
        <a:xfrm>
          <a:off x="13374461" y="9124950"/>
          <a:ext cx="197456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61232</xdr:colOff>
      <xdr:row>57</xdr:row>
      <xdr:rowOff>19050</xdr:rowOff>
    </xdr:from>
    <xdr:to>
      <xdr:col>53</xdr:col>
      <xdr:colOff>21681</xdr:colOff>
      <xdr:row>57</xdr:row>
      <xdr:rowOff>133350</xdr:rowOff>
    </xdr:to>
    <xdr:sp macro="" textlink="">
      <xdr:nvSpPr>
        <xdr:cNvPr id="655" name="54"/>
        <xdr:cNvSpPr/>
      </xdr:nvSpPr>
      <xdr:spPr>
        <a:xfrm>
          <a:off x="12129407" y="8915400"/>
          <a:ext cx="1246324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44</xdr:col>
      <xdr:colOff>61232</xdr:colOff>
      <xdr:row>57</xdr:row>
      <xdr:rowOff>76200</xdr:rowOff>
    </xdr:from>
    <xdr:to>
      <xdr:col>53</xdr:col>
      <xdr:colOff>20411</xdr:colOff>
      <xdr:row>57</xdr:row>
      <xdr:rowOff>76200</xdr:rowOff>
    </xdr:to>
    <xdr:cxnSp macro="">
      <xdr:nvCxnSpPr>
        <xdr:cNvPr id="656" name="직선 화살표 연결선 655"/>
        <xdr:cNvCxnSpPr/>
      </xdr:nvCxnSpPr>
      <xdr:spPr>
        <a:xfrm>
          <a:off x="12129407" y="8972550"/>
          <a:ext cx="1245054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56</xdr:row>
      <xdr:rowOff>19050</xdr:rowOff>
    </xdr:from>
    <xdr:to>
      <xdr:col>44</xdr:col>
      <xdr:colOff>62502</xdr:colOff>
      <xdr:row>56</xdr:row>
      <xdr:rowOff>133350</xdr:rowOff>
    </xdr:to>
    <xdr:sp macro="" textlink="">
      <xdr:nvSpPr>
        <xdr:cNvPr id="657" name="53"/>
        <xdr:cNvSpPr/>
      </xdr:nvSpPr>
      <xdr:spPr>
        <a:xfrm>
          <a:off x="10945585" y="8763000"/>
          <a:ext cx="1185092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56</xdr:row>
      <xdr:rowOff>76200</xdr:rowOff>
    </xdr:from>
    <xdr:to>
      <xdr:col>44</xdr:col>
      <xdr:colOff>61232</xdr:colOff>
      <xdr:row>56</xdr:row>
      <xdr:rowOff>76200</xdr:rowOff>
    </xdr:to>
    <xdr:cxnSp macro="">
      <xdr:nvCxnSpPr>
        <xdr:cNvPr id="658" name="직선 화살표 연결선 657"/>
        <xdr:cNvCxnSpPr/>
      </xdr:nvCxnSpPr>
      <xdr:spPr>
        <a:xfrm>
          <a:off x="10945585" y="8820150"/>
          <a:ext cx="1183822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55</xdr:row>
      <xdr:rowOff>19050</xdr:rowOff>
    </xdr:from>
    <xdr:to>
      <xdr:col>75</xdr:col>
      <xdr:colOff>1270</xdr:colOff>
      <xdr:row>55</xdr:row>
      <xdr:rowOff>133350</xdr:rowOff>
    </xdr:to>
    <xdr:sp macro="" textlink="">
      <xdr:nvSpPr>
        <xdr:cNvPr id="659" name="52"/>
        <xdr:cNvSpPr/>
      </xdr:nvSpPr>
      <xdr:spPr>
        <a:xfrm>
          <a:off x="10945585" y="8610600"/>
          <a:ext cx="5552985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55</xdr:row>
      <xdr:rowOff>76200</xdr:rowOff>
    </xdr:from>
    <xdr:to>
      <xdr:col>54</xdr:col>
      <xdr:colOff>67931</xdr:colOff>
      <xdr:row>55</xdr:row>
      <xdr:rowOff>76200</xdr:rowOff>
    </xdr:to>
    <xdr:cxnSp macro="">
      <xdr:nvCxnSpPr>
        <xdr:cNvPr id="660" name="직선 화살표 연결선 659"/>
        <xdr:cNvCxnSpPr/>
      </xdr:nvCxnSpPr>
      <xdr:spPr>
        <a:xfrm>
          <a:off x="10945585" y="8667750"/>
          <a:ext cx="2619271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54</xdr:row>
      <xdr:rowOff>19050</xdr:rowOff>
    </xdr:from>
    <xdr:to>
      <xdr:col>75</xdr:col>
      <xdr:colOff>1270</xdr:colOff>
      <xdr:row>54</xdr:row>
      <xdr:rowOff>133350</xdr:rowOff>
    </xdr:to>
    <xdr:sp macro="" textlink="">
      <xdr:nvSpPr>
        <xdr:cNvPr id="661" name="51"/>
        <xdr:cNvSpPr/>
      </xdr:nvSpPr>
      <xdr:spPr>
        <a:xfrm>
          <a:off x="10945585" y="8458200"/>
          <a:ext cx="5552985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54</xdr:row>
      <xdr:rowOff>76200</xdr:rowOff>
    </xdr:from>
    <xdr:to>
      <xdr:col>54</xdr:col>
      <xdr:colOff>67931</xdr:colOff>
      <xdr:row>54</xdr:row>
      <xdr:rowOff>76200</xdr:rowOff>
    </xdr:to>
    <xdr:cxnSp macro="">
      <xdr:nvCxnSpPr>
        <xdr:cNvPr id="662" name="직선 화살표 연결선 661"/>
        <xdr:cNvCxnSpPr/>
      </xdr:nvCxnSpPr>
      <xdr:spPr>
        <a:xfrm>
          <a:off x="10945585" y="8515350"/>
          <a:ext cx="2619271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20410</xdr:colOff>
      <xdr:row>53</xdr:row>
      <xdr:rowOff>19050</xdr:rowOff>
    </xdr:from>
    <xdr:to>
      <xdr:col>66</xdr:col>
      <xdr:colOff>82913</xdr:colOff>
      <xdr:row>53</xdr:row>
      <xdr:rowOff>133350</xdr:rowOff>
    </xdr:to>
    <xdr:sp macro="" textlink="">
      <xdr:nvSpPr>
        <xdr:cNvPr id="663" name="50"/>
        <xdr:cNvSpPr/>
      </xdr:nvSpPr>
      <xdr:spPr>
        <a:xfrm>
          <a:off x="11088460" y="8305800"/>
          <a:ext cx="4205878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37</xdr:col>
      <xdr:colOff>20410</xdr:colOff>
      <xdr:row>53</xdr:row>
      <xdr:rowOff>76200</xdr:rowOff>
    </xdr:from>
    <xdr:to>
      <xdr:col>54</xdr:col>
      <xdr:colOff>63164</xdr:colOff>
      <xdr:row>53</xdr:row>
      <xdr:rowOff>76200</xdr:rowOff>
    </xdr:to>
    <xdr:cxnSp macro="">
      <xdr:nvCxnSpPr>
        <xdr:cNvPr id="664" name="직선 화살표 연결선 663"/>
        <xdr:cNvCxnSpPr/>
      </xdr:nvCxnSpPr>
      <xdr:spPr>
        <a:xfrm>
          <a:off x="11088460" y="8362950"/>
          <a:ext cx="2471629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102054</xdr:colOff>
      <xdr:row>52</xdr:row>
      <xdr:rowOff>19050</xdr:rowOff>
    </xdr:from>
    <xdr:to>
      <xdr:col>75</xdr:col>
      <xdr:colOff>1270</xdr:colOff>
      <xdr:row>52</xdr:row>
      <xdr:rowOff>133350</xdr:rowOff>
    </xdr:to>
    <xdr:sp macro="" textlink="">
      <xdr:nvSpPr>
        <xdr:cNvPr id="665" name="49"/>
        <xdr:cNvSpPr/>
      </xdr:nvSpPr>
      <xdr:spPr>
        <a:xfrm>
          <a:off x="15884979" y="8153400"/>
          <a:ext cx="613591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70</xdr:col>
      <xdr:colOff>102054</xdr:colOff>
      <xdr:row>52</xdr:row>
      <xdr:rowOff>76200</xdr:rowOff>
    </xdr:from>
    <xdr:to>
      <xdr:col>70</xdr:col>
      <xdr:colOff>102054</xdr:colOff>
      <xdr:row>52</xdr:row>
      <xdr:rowOff>76200</xdr:rowOff>
    </xdr:to>
    <xdr:cxnSp macro="">
      <xdr:nvCxnSpPr>
        <xdr:cNvPr id="666" name="직선 화살표 연결선 665"/>
        <xdr:cNvCxnSpPr/>
      </xdr:nvCxnSpPr>
      <xdr:spPr>
        <a:xfrm>
          <a:off x="15884979" y="82105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122464</xdr:colOff>
      <xdr:row>51</xdr:row>
      <xdr:rowOff>19050</xdr:rowOff>
    </xdr:from>
    <xdr:to>
      <xdr:col>75</xdr:col>
      <xdr:colOff>1270</xdr:colOff>
      <xdr:row>51</xdr:row>
      <xdr:rowOff>133350</xdr:rowOff>
    </xdr:to>
    <xdr:sp macro="" textlink="">
      <xdr:nvSpPr>
        <xdr:cNvPr id="667" name="48"/>
        <xdr:cNvSpPr/>
      </xdr:nvSpPr>
      <xdr:spPr>
        <a:xfrm>
          <a:off x="14333764" y="8001000"/>
          <a:ext cx="2164806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59</xdr:col>
      <xdr:colOff>122464</xdr:colOff>
      <xdr:row>51</xdr:row>
      <xdr:rowOff>76200</xdr:rowOff>
    </xdr:from>
    <xdr:to>
      <xdr:col>59</xdr:col>
      <xdr:colOff>122464</xdr:colOff>
      <xdr:row>51</xdr:row>
      <xdr:rowOff>76200</xdr:rowOff>
    </xdr:to>
    <xdr:cxnSp macro="">
      <xdr:nvCxnSpPr>
        <xdr:cNvPr id="668" name="직선 화살표 연결선 667"/>
        <xdr:cNvCxnSpPr/>
      </xdr:nvCxnSpPr>
      <xdr:spPr>
        <a:xfrm>
          <a:off x="14333764" y="80581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122465</xdr:colOff>
      <xdr:row>50</xdr:row>
      <xdr:rowOff>19050</xdr:rowOff>
    </xdr:from>
    <xdr:to>
      <xdr:col>59</xdr:col>
      <xdr:colOff>103324</xdr:colOff>
      <xdr:row>50</xdr:row>
      <xdr:rowOff>133350</xdr:rowOff>
    </xdr:to>
    <xdr:sp macro="" textlink="">
      <xdr:nvSpPr>
        <xdr:cNvPr id="669" name="47"/>
        <xdr:cNvSpPr/>
      </xdr:nvSpPr>
      <xdr:spPr>
        <a:xfrm>
          <a:off x="12762140" y="7848600"/>
          <a:ext cx="1552484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48</xdr:col>
      <xdr:colOff>122465</xdr:colOff>
      <xdr:row>50</xdr:row>
      <xdr:rowOff>76200</xdr:rowOff>
    </xdr:from>
    <xdr:to>
      <xdr:col>54</xdr:col>
      <xdr:colOff>40822</xdr:colOff>
      <xdr:row>50</xdr:row>
      <xdr:rowOff>76200</xdr:rowOff>
    </xdr:to>
    <xdr:cxnSp macro="">
      <xdr:nvCxnSpPr>
        <xdr:cNvPr id="670" name="직선 화살표 연결선 669"/>
        <xdr:cNvCxnSpPr/>
      </xdr:nvCxnSpPr>
      <xdr:spPr>
        <a:xfrm>
          <a:off x="12762140" y="7905750"/>
          <a:ext cx="775607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20410</xdr:colOff>
      <xdr:row>49</xdr:row>
      <xdr:rowOff>19050</xdr:rowOff>
    </xdr:from>
    <xdr:to>
      <xdr:col>48</xdr:col>
      <xdr:colOff>123735</xdr:colOff>
      <xdr:row>49</xdr:row>
      <xdr:rowOff>133350</xdr:rowOff>
    </xdr:to>
    <xdr:sp macro="" textlink="">
      <xdr:nvSpPr>
        <xdr:cNvPr id="671" name="46"/>
        <xdr:cNvSpPr/>
      </xdr:nvSpPr>
      <xdr:spPr>
        <a:xfrm>
          <a:off x="11088460" y="7696200"/>
          <a:ext cx="1674950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37</xdr:col>
      <xdr:colOff>20410</xdr:colOff>
      <xdr:row>49</xdr:row>
      <xdr:rowOff>76200</xdr:rowOff>
    </xdr:from>
    <xdr:to>
      <xdr:col>48</xdr:col>
      <xdr:colOff>122465</xdr:colOff>
      <xdr:row>49</xdr:row>
      <xdr:rowOff>76200</xdr:rowOff>
    </xdr:to>
    <xdr:cxnSp macro="">
      <xdr:nvCxnSpPr>
        <xdr:cNvPr id="672" name="직선 화살표 연결선 671"/>
        <xdr:cNvCxnSpPr/>
      </xdr:nvCxnSpPr>
      <xdr:spPr>
        <a:xfrm>
          <a:off x="11088460" y="7753350"/>
          <a:ext cx="167368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20410</xdr:colOff>
      <xdr:row>48</xdr:row>
      <xdr:rowOff>19050</xdr:rowOff>
    </xdr:from>
    <xdr:to>
      <xdr:col>75</xdr:col>
      <xdr:colOff>1270</xdr:colOff>
      <xdr:row>48</xdr:row>
      <xdr:rowOff>133350</xdr:rowOff>
    </xdr:to>
    <xdr:sp macro="" textlink="">
      <xdr:nvSpPr>
        <xdr:cNvPr id="673" name="45"/>
        <xdr:cNvSpPr/>
      </xdr:nvSpPr>
      <xdr:spPr>
        <a:xfrm>
          <a:off x="11088460" y="7543800"/>
          <a:ext cx="5410110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37</xdr:col>
      <xdr:colOff>20410</xdr:colOff>
      <xdr:row>48</xdr:row>
      <xdr:rowOff>76200</xdr:rowOff>
    </xdr:from>
    <xdr:to>
      <xdr:col>55</xdr:col>
      <xdr:colOff>77538</xdr:colOff>
      <xdr:row>48</xdr:row>
      <xdr:rowOff>76200</xdr:rowOff>
    </xdr:to>
    <xdr:cxnSp macro="">
      <xdr:nvCxnSpPr>
        <xdr:cNvPr id="674" name="직선 화살표 연결선 673"/>
        <xdr:cNvCxnSpPr/>
      </xdr:nvCxnSpPr>
      <xdr:spPr>
        <a:xfrm>
          <a:off x="11088460" y="7600950"/>
          <a:ext cx="2628878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20410</xdr:colOff>
      <xdr:row>47</xdr:row>
      <xdr:rowOff>19050</xdr:rowOff>
    </xdr:from>
    <xdr:to>
      <xdr:col>75</xdr:col>
      <xdr:colOff>1270</xdr:colOff>
      <xdr:row>47</xdr:row>
      <xdr:rowOff>133350</xdr:rowOff>
    </xdr:to>
    <xdr:sp macro="" textlink="">
      <xdr:nvSpPr>
        <xdr:cNvPr id="675" name="44"/>
        <xdr:cNvSpPr/>
      </xdr:nvSpPr>
      <xdr:spPr>
        <a:xfrm>
          <a:off x="11088460" y="7391400"/>
          <a:ext cx="5410110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37</xdr:col>
      <xdr:colOff>20410</xdr:colOff>
      <xdr:row>47</xdr:row>
      <xdr:rowOff>76200</xdr:rowOff>
    </xdr:from>
    <xdr:to>
      <xdr:col>55</xdr:col>
      <xdr:colOff>77538</xdr:colOff>
      <xdr:row>47</xdr:row>
      <xdr:rowOff>76200</xdr:rowOff>
    </xdr:to>
    <xdr:cxnSp macro="">
      <xdr:nvCxnSpPr>
        <xdr:cNvPr id="676" name="직선 화살표 연결선 675"/>
        <xdr:cNvCxnSpPr/>
      </xdr:nvCxnSpPr>
      <xdr:spPr>
        <a:xfrm>
          <a:off x="11088460" y="7448550"/>
          <a:ext cx="2628878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45</xdr:row>
      <xdr:rowOff>19050</xdr:rowOff>
    </xdr:from>
    <xdr:to>
      <xdr:col>75</xdr:col>
      <xdr:colOff>1270</xdr:colOff>
      <xdr:row>45</xdr:row>
      <xdr:rowOff>133350</xdr:rowOff>
    </xdr:to>
    <xdr:sp macro="" textlink="">
      <xdr:nvSpPr>
        <xdr:cNvPr id="677" name="42"/>
        <xdr:cNvSpPr/>
      </xdr:nvSpPr>
      <xdr:spPr>
        <a:xfrm>
          <a:off x="10945585" y="7086600"/>
          <a:ext cx="5552985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45</xdr:row>
      <xdr:rowOff>76200</xdr:rowOff>
    </xdr:from>
    <xdr:to>
      <xdr:col>54</xdr:col>
      <xdr:colOff>67931</xdr:colOff>
      <xdr:row>45</xdr:row>
      <xdr:rowOff>76200</xdr:rowOff>
    </xdr:to>
    <xdr:cxnSp macro="">
      <xdr:nvCxnSpPr>
        <xdr:cNvPr id="678" name="직선 화살표 연결선 677"/>
        <xdr:cNvCxnSpPr/>
      </xdr:nvCxnSpPr>
      <xdr:spPr>
        <a:xfrm>
          <a:off x="10945585" y="7143750"/>
          <a:ext cx="2619271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122464</xdr:colOff>
      <xdr:row>44</xdr:row>
      <xdr:rowOff>19050</xdr:rowOff>
    </xdr:from>
    <xdr:to>
      <xdr:col>74</xdr:col>
      <xdr:colOff>123734</xdr:colOff>
      <xdr:row>44</xdr:row>
      <xdr:rowOff>133350</xdr:rowOff>
    </xdr:to>
    <xdr:sp macro="" textlink="">
      <xdr:nvSpPr>
        <xdr:cNvPr id="679" name="41"/>
        <xdr:cNvSpPr/>
      </xdr:nvSpPr>
      <xdr:spPr>
        <a:xfrm>
          <a:off x="14619514" y="6934200"/>
          <a:ext cx="1858645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61</xdr:col>
      <xdr:colOff>122464</xdr:colOff>
      <xdr:row>44</xdr:row>
      <xdr:rowOff>76200</xdr:rowOff>
    </xdr:from>
    <xdr:to>
      <xdr:col>61</xdr:col>
      <xdr:colOff>122464</xdr:colOff>
      <xdr:row>44</xdr:row>
      <xdr:rowOff>76200</xdr:rowOff>
    </xdr:to>
    <xdr:cxnSp macro="">
      <xdr:nvCxnSpPr>
        <xdr:cNvPr id="680" name="직선 화살표 연결선 679"/>
        <xdr:cNvCxnSpPr/>
      </xdr:nvCxnSpPr>
      <xdr:spPr>
        <a:xfrm>
          <a:off x="14619514" y="69913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43</xdr:row>
      <xdr:rowOff>19050</xdr:rowOff>
    </xdr:from>
    <xdr:to>
      <xdr:col>61</xdr:col>
      <xdr:colOff>103324</xdr:colOff>
      <xdr:row>43</xdr:row>
      <xdr:rowOff>133350</xdr:rowOff>
    </xdr:to>
    <xdr:sp macro="" textlink="">
      <xdr:nvSpPr>
        <xdr:cNvPr id="681" name="40"/>
        <xdr:cNvSpPr/>
      </xdr:nvSpPr>
      <xdr:spPr>
        <a:xfrm>
          <a:off x="13354050" y="6781800"/>
          <a:ext cx="1246324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53</xdr:col>
      <xdr:colOff>0</xdr:colOff>
      <xdr:row>43</xdr:row>
      <xdr:rowOff>76200</xdr:rowOff>
    </xdr:from>
    <xdr:to>
      <xdr:col>54</xdr:col>
      <xdr:colOff>55201</xdr:colOff>
      <xdr:row>43</xdr:row>
      <xdr:rowOff>76200</xdr:rowOff>
    </xdr:to>
    <xdr:cxnSp macro="">
      <xdr:nvCxnSpPr>
        <xdr:cNvPr id="682" name="직선 화살표 연결선 681"/>
        <xdr:cNvCxnSpPr/>
      </xdr:nvCxnSpPr>
      <xdr:spPr>
        <a:xfrm>
          <a:off x="13354050" y="6838950"/>
          <a:ext cx="198076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61232</xdr:colOff>
      <xdr:row>42</xdr:row>
      <xdr:rowOff>19050</xdr:rowOff>
    </xdr:from>
    <xdr:to>
      <xdr:col>57</xdr:col>
      <xdr:colOff>62502</xdr:colOff>
      <xdr:row>42</xdr:row>
      <xdr:rowOff>133350</xdr:rowOff>
    </xdr:to>
    <xdr:sp macro="" textlink="">
      <xdr:nvSpPr>
        <xdr:cNvPr id="683" name="39"/>
        <xdr:cNvSpPr/>
      </xdr:nvSpPr>
      <xdr:spPr>
        <a:xfrm>
          <a:off x="12129407" y="6629400"/>
          <a:ext cx="1858645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44</xdr:col>
      <xdr:colOff>61232</xdr:colOff>
      <xdr:row>42</xdr:row>
      <xdr:rowOff>76200</xdr:rowOff>
    </xdr:from>
    <xdr:to>
      <xdr:col>54</xdr:col>
      <xdr:colOff>61232</xdr:colOff>
      <xdr:row>42</xdr:row>
      <xdr:rowOff>76200</xdr:rowOff>
    </xdr:to>
    <xdr:cxnSp macro="">
      <xdr:nvCxnSpPr>
        <xdr:cNvPr id="684" name="직선 화살표 연결선 683"/>
        <xdr:cNvCxnSpPr/>
      </xdr:nvCxnSpPr>
      <xdr:spPr>
        <a:xfrm>
          <a:off x="12129407" y="6686550"/>
          <a:ext cx="142875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41</xdr:row>
      <xdr:rowOff>19050</xdr:rowOff>
    </xdr:from>
    <xdr:to>
      <xdr:col>44</xdr:col>
      <xdr:colOff>62502</xdr:colOff>
      <xdr:row>41</xdr:row>
      <xdr:rowOff>133350</xdr:rowOff>
    </xdr:to>
    <xdr:sp macro="" textlink="">
      <xdr:nvSpPr>
        <xdr:cNvPr id="685" name="38"/>
        <xdr:cNvSpPr/>
      </xdr:nvSpPr>
      <xdr:spPr>
        <a:xfrm>
          <a:off x="10945585" y="6477000"/>
          <a:ext cx="1185092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41</xdr:row>
      <xdr:rowOff>76200</xdr:rowOff>
    </xdr:from>
    <xdr:to>
      <xdr:col>44</xdr:col>
      <xdr:colOff>61232</xdr:colOff>
      <xdr:row>41</xdr:row>
      <xdr:rowOff>76200</xdr:rowOff>
    </xdr:to>
    <xdr:cxnSp macro="">
      <xdr:nvCxnSpPr>
        <xdr:cNvPr id="686" name="직선 화살표 연결선 685"/>
        <xdr:cNvCxnSpPr/>
      </xdr:nvCxnSpPr>
      <xdr:spPr>
        <a:xfrm>
          <a:off x="10945585" y="6534150"/>
          <a:ext cx="1183822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40</xdr:row>
      <xdr:rowOff>19050</xdr:rowOff>
    </xdr:from>
    <xdr:to>
      <xdr:col>75</xdr:col>
      <xdr:colOff>1270</xdr:colOff>
      <xdr:row>40</xdr:row>
      <xdr:rowOff>133350</xdr:rowOff>
    </xdr:to>
    <xdr:sp macro="" textlink="">
      <xdr:nvSpPr>
        <xdr:cNvPr id="687" name="37"/>
        <xdr:cNvSpPr/>
      </xdr:nvSpPr>
      <xdr:spPr>
        <a:xfrm>
          <a:off x="10945585" y="6324600"/>
          <a:ext cx="5552985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40</xdr:row>
      <xdr:rowOff>76200</xdr:rowOff>
    </xdr:from>
    <xdr:to>
      <xdr:col>54</xdr:col>
      <xdr:colOff>28654</xdr:colOff>
      <xdr:row>40</xdr:row>
      <xdr:rowOff>76200</xdr:rowOff>
    </xdr:to>
    <xdr:cxnSp macro="">
      <xdr:nvCxnSpPr>
        <xdr:cNvPr id="688" name="직선 화살표 연결선 687"/>
        <xdr:cNvCxnSpPr/>
      </xdr:nvCxnSpPr>
      <xdr:spPr>
        <a:xfrm>
          <a:off x="10945585" y="6381750"/>
          <a:ext cx="2579994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39</xdr:row>
      <xdr:rowOff>19050</xdr:rowOff>
    </xdr:from>
    <xdr:to>
      <xdr:col>75</xdr:col>
      <xdr:colOff>1270</xdr:colOff>
      <xdr:row>39</xdr:row>
      <xdr:rowOff>133350</xdr:rowOff>
    </xdr:to>
    <xdr:sp macro="" textlink="">
      <xdr:nvSpPr>
        <xdr:cNvPr id="689" name="36"/>
        <xdr:cNvSpPr/>
      </xdr:nvSpPr>
      <xdr:spPr>
        <a:xfrm>
          <a:off x="10945585" y="6172200"/>
          <a:ext cx="5552985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39</xdr:row>
      <xdr:rowOff>76200</xdr:rowOff>
    </xdr:from>
    <xdr:to>
      <xdr:col>54</xdr:col>
      <xdr:colOff>67931</xdr:colOff>
      <xdr:row>39</xdr:row>
      <xdr:rowOff>76200</xdr:rowOff>
    </xdr:to>
    <xdr:cxnSp macro="">
      <xdr:nvCxnSpPr>
        <xdr:cNvPr id="690" name="직선 화살표 연결선 689"/>
        <xdr:cNvCxnSpPr/>
      </xdr:nvCxnSpPr>
      <xdr:spPr>
        <a:xfrm>
          <a:off x="10945585" y="6229350"/>
          <a:ext cx="2619271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81643</xdr:colOff>
      <xdr:row>38</xdr:row>
      <xdr:rowOff>19050</xdr:rowOff>
    </xdr:from>
    <xdr:to>
      <xdr:col>75</xdr:col>
      <xdr:colOff>1270</xdr:colOff>
      <xdr:row>38</xdr:row>
      <xdr:rowOff>133350</xdr:rowOff>
    </xdr:to>
    <xdr:sp macro="" textlink="">
      <xdr:nvSpPr>
        <xdr:cNvPr id="691" name="35"/>
        <xdr:cNvSpPr/>
      </xdr:nvSpPr>
      <xdr:spPr>
        <a:xfrm>
          <a:off x="14007193" y="6019800"/>
          <a:ext cx="2491377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57</xdr:col>
      <xdr:colOff>81643</xdr:colOff>
      <xdr:row>38</xdr:row>
      <xdr:rowOff>76200</xdr:rowOff>
    </xdr:from>
    <xdr:to>
      <xdr:col>57</xdr:col>
      <xdr:colOff>81643</xdr:colOff>
      <xdr:row>38</xdr:row>
      <xdr:rowOff>76200</xdr:rowOff>
    </xdr:to>
    <xdr:cxnSp macro="">
      <xdr:nvCxnSpPr>
        <xdr:cNvPr id="692" name="직선 화살표 연결선 691"/>
        <xdr:cNvCxnSpPr/>
      </xdr:nvCxnSpPr>
      <xdr:spPr>
        <a:xfrm>
          <a:off x="14007193" y="60769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61232</xdr:colOff>
      <xdr:row>37</xdr:row>
      <xdr:rowOff>19050</xdr:rowOff>
    </xdr:from>
    <xdr:to>
      <xdr:col>57</xdr:col>
      <xdr:colOff>62502</xdr:colOff>
      <xdr:row>37</xdr:row>
      <xdr:rowOff>133350</xdr:rowOff>
    </xdr:to>
    <xdr:sp macro="" textlink="">
      <xdr:nvSpPr>
        <xdr:cNvPr id="693" name="34"/>
        <xdr:cNvSpPr/>
      </xdr:nvSpPr>
      <xdr:spPr>
        <a:xfrm>
          <a:off x="12129407" y="5867400"/>
          <a:ext cx="1858645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44</xdr:col>
      <xdr:colOff>61232</xdr:colOff>
      <xdr:row>37</xdr:row>
      <xdr:rowOff>76200</xdr:rowOff>
    </xdr:from>
    <xdr:to>
      <xdr:col>54</xdr:col>
      <xdr:colOff>61232</xdr:colOff>
      <xdr:row>37</xdr:row>
      <xdr:rowOff>76200</xdr:rowOff>
    </xdr:to>
    <xdr:cxnSp macro="">
      <xdr:nvCxnSpPr>
        <xdr:cNvPr id="694" name="직선 화살표 연결선 693"/>
        <xdr:cNvCxnSpPr/>
      </xdr:nvCxnSpPr>
      <xdr:spPr>
        <a:xfrm>
          <a:off x="12129407" y="5924550"/>
          <a:ext cx="142875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36</xdr:row>
      <xdr:rowOff>19050</xdr:rowOff>
    </xdr:from>
    <xdr:to>
      <xdr:col>44</xdr:col>
      <xdr:colOff>62502</xdr:colOff>
      <xdr:row>36</xdr:row>
      <xdr:rowOff>133350</xdr:rowOff>
    </xdr:to>
    <xdr:sp macro="" textlink="">
      <xdr:nvSpPr>
        <xdr:cNvPr id="695" name="33"/>
        <xdr:cNvSpPr/>
      </xdr:nvSpPr>
      <xdr:spPr>
        <a:xfrm>
          <a:off x="10945585" y="5715000"/>
          <a:ext cx="1185092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36</xdr:row>
      <xdr:rowOff>76200</xdr:rowOff>
    </xdr:from>
    <xdr:to>
      <xdr:col>44</xdr:col>
      <xdr:colOff>61232</xdr:colOff>
      <xdr:row>36</xdr:row>
      <xdr:rowOff>76200</xdr:rowOff>
    </xdr:to>
    <xdr:cxnSp macro="">
      <xdr:nvCxnSpPr>
        <xdr:cNvPr id="696" name="직선 화살표 연결선 695"/>
        <xdr:cNvCxnSpPr/>
      </xdr:nvCxnSpPr>
      <xdr:spPr>
        <a:xfrm>
          <a:off x="10945585" y="5772150"/>
          <a:ext cx="1183822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35</xdr:row>
      <xdr:rowOff>19050</xdr:rowOff>
    </xdr:from>
    <xdr:to>
      <xdr:col>75</xdr:col>
      <xdr:colOff>1270</xdr:colOff>
      <xdr:row>35</xdr:row>
      <xdr:rowOff>133350</xdr:rowOff>
    </xdr:to>
    <xdr:sp macro="" textlink="">
      <xdr:nvSpPr>
        <xdr:cNvPr id="697" name="32"/>
        <xdr:cNvSpPr/>
      </xdr:nvSpPr>
      <xdr:spPr>
        <a:xfrm>
          <a:off x="10945585" y="5562600"/>
          <a:ext cx="5552985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35</xdr:row>
      <xdr:rowOff>76200</xdr:rowOff>
    </xdr:from>
    <xdr:to>
      <xdr:col>54</xdr:col>
      <xdr:colOff>74664</xdr:colOff>
      <xdr:row>35</xdr:row>
      <xdr:rowOff>76200</xdr:rowOff>
    </xdr:to>
    <xdr:cxnSp macro="">
      <xdr:nvCxnSpPr>
        <xdr:cNvPr id="698" name="직선 화살표 연결선 697"/>
        <xdr:cNvCxnSpPr/>
      </xdr:nvCxnSpPr>
      <xdr:spPr>
        <a:xfrm>
          <a:off x="10945585" y="5619750"/>
          <a:ext cx="2626004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34</xdr:row>
      <xdr:rowOff>19050</xdr:rowOff>
    </xdr:from>
    <xdr:to>
      <xdr:col>75</xdr:col>
      <xdr:colOff>1270</xdr:colOff>
      <xdr:row>34</xdr:row>
      <xdr:rowOff>133350</xdr:rowOff>
    </xdr:to>
    <xdr:sp macro="" textlink="">
      <xdr:nvSpPr>
        <xdr:cNvPr id="699" name="31"/>
        <xdr:cNvSpPr/>
      </xdr:nvSpPr>
      <xdr:spPr>
        <a:xfrm>
          <a:off x="10945585" y="5410200"/>
          <a:ext cx="5552985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34</xdr:row>
      <xdr:rowOff>76200</xdr:rowOff>
    </xdr:from>
    <xdr:to>
      <xdr:col>54</xdr:col>
      <xdr:colOff>67931</xdr:colOff>
      <xdr:row>34</xdr:row>
      <xdr:rowOff>76200</xdr:rowOff>
    </xdr:to>
    <xdr:cxnSp macro="">
      <xdr:nvCxnSpPr>
        <xdr:cNvPr id="700" name="직선 화살표 연결선 699"/>
        <xdr:cNvCxnSpPr/>
      </xdr:nvCxnSpPr>
      <xdr:spPr>
        <a:xfrm>
          <a:off x="10945585" y="5467350"/>
          <a:ext cx="2619271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102054</xdr:colOff>
      <xdr:row>33</xdr:row>
      <xdr:rowOff>19050</xdr:rowOff>
    </xdr:from>
    <xdr:to>
      <xdr:col>75</xdr:col>
      <xdr:colOff>1270</xdr:colOff>
      <xdr:row>33</xdr:row>
      <xdr:rowOff>133350</xdr:rowOff>
    </xdr:to>
    <xdr:sp macro="" textlink="">
      <xdr:nvSpPr>
        <xdr:cNvPr id="701" name="30"/>
        <xdr:cNvSpPr/>
      </xdr:nvSpPr>
      <xdr:spPr>
        <a:xfrm>
          <a:off x="14884854" y="5257800"/>
          <a:ext cx="1613716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63</xdr:col>
      <xdr:colOff>102054</xdr:colOff>
      <xdr:row>33</xdr:row>
      <xdr:rowOff>76200</xdr:rowOff>
    </xdr:from>
    <xdr:to>
      <xdr:col>63</xdr:col>
      <xdr:colOff>102054</xdr:colOff>
      <xdr:row>33</xdr:row>
      <xdr:rowOff>76200</xdr:rowOff>
    </xdr:to>
    <xdr:cxnSp macro="">
      <xdr:nvCxnSpPr>
        <xdr:cNvPr id="702" name="직선 화살표 연결선 701"/>
        <xdr:cNvCxnSpPr/>
      </xdr:nvCxnSpPr>
      <xdr:spPr>
        <a:xfrm>
          <a:off x="14884854" y="53149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81643</xdr:colOff>
      <xdr:row>32</xdr:row>
      <xdr:rowOff>19050</xdr:rowOff>
    </xdr:from>
    <xdr:to>
      <xdr:col>63</xdr:col>
      <xdr:colOff>82913</xdr:colOff>
      <xdr:row>32</xdr:row>
      <xdr:rowOff>133350</xdr:rowOff>
    </xdr:to>
    <xdr:sp macro="" textlink="">
      <xdr:nvSpPr>
        <xdr:cNvPr id="703" name="29"/>
        <xdr:cNvSpPr/>
      </xdr:nvSpPr>
      <xdr:spPr>
        <a:xfrm>
          <a:off x="14007193" y="5105400"/>
          <a:ext cx="858520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57</xdr:col>
      <xdr:colOff>81643</xdr:colOff>
      <xdr:row>32</xdr:row>
      <xdr:rowOff>76200</xdr:rowOff>
    </xdr:from>
    <xdr:to>
      <xdr:col>57</xdr:col>
      <xdr:colOff>81643</xdr:colOff>
      <xdr:row>32</xdr:row>
      <xdr:rowOff>76200</xdr:rowOff>
    </xdr:to>
    <xdr:cxnSp macro="">
      <xdr:nvCxnSpPr>
        <xdr:cNvPr id="704" name="직선 화살표 연결선 703"/>
        <xdr:cNvCxnSpPr/>
      </xdr:nvCxnSpPr>
      <xdr:spPr>
        <a:xfrm>
          <a:off x="14007193" y="51625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81643</xdr:colOff>
      <xdr:row>31</xdr:row>
      <xdr:rowOff>19050</xdr:rowOff>
    </xdr:from>
    <xdr:to>
      <xdr:col>61</xdr:col>
      <xdr:colOff>123734</xdr:colOff>
      <xdr:row>31</xdr:row>
      <xdr:rowOff>133350</xdr:rowOff>
    </xdr:to>
    <xdr:sp macro="" textlink="">
      <xdr:nvSpPr>
        <xdr:cNvPr id="705" name="28"/>
        <xdr:cNvSpPr/>
      </xdr:nvSpPr>
      <xdr:spPr>
        <a:xfrm>
          <a:off x="11578318" y="4953000"/>
          <a:ext cx="3042466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40</xdr:col>
      <xdr:colOff>81643</xdr:colOff>
      <xdr:row>31</xdr:row>
      <xdr:rowOff>76200</xdr:rowOff>
    </xdr:from>
    <xdr:to>
      <xdr:col>54</xdr:col>
      <xdr:colOff>42538</xdr:colOff>
      <xdr:row>31</xdr:row>
      <xdr:rowOff>76200</xdr:rowOff>
    </xdr:to>
    <xdr:cxnSp macro="">
      <xdr:nvCxnSpPr>
        <xdr:cNvPr id="706" name="직선 화살표 연결선 705"/>
        <xdr:cNvCxnSpPr/>
      </xdr:nvCxnSpPr>
      <xdr:spPr>
        <a:xfrm>
          <a:off x="11578318" y="5010150"/>
          <a:ext cx="1961145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30</xdr:row>
      <xdr:rowOff>19050</xdr:rowOff>
    </xdr:from>
    <xdr:to>
      <xdr:col>40</xdr:col>
      <xdr:colOff>82913</xdr:colOff>
      <xdr:row>30</xdr:row>
      <xdr:rowOff>133350</xdr:rowOff>
    </xdr:to>
    <xdr:sp macro="" textlink="">
      <xdr:nvSpPr>
        <xdr:cNvPr id="707" name="27"/>
        <xdr:cNvSpPr/>
      </xdr:nvSpPr>
      <xdr:spPr>
        <a:xfrm>
          <a:off x="10945585" y="4800600"/>
          <a:ext cx="634003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30</xdr:row>
      <xdr:rowOff>76200</xdr:rowOff>
    </xdr:from>
    <xdr:to>
      <xdr:col>40</xdr:col>
      <xdr:colOff>81643</xdr:colOff>
      <xdr:row>30</xdr:row>
      <xdr:rowOff>76200</xdr:rowOff>
    </xdr:to>
    <xdr:cxnSp macro="">
      <xdr:nvCxnSpPr>
        <xdr:cNvPr id="708" name="직선 화살표 연결선 707"/>
        <xdr:cNvCxnSpPr/>
      </xdr:nvCxnSpPr>
      <xdr:spPr>
        <a:xfrm>
          <a:off x="10945585" y="4857750"/>
          <a:ext cx="632733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29</xdr:row>
      <xdr:rowOff>19050</xdr:rowOff>
    </xdr:from>
    <xdr:to>
      <xdr:col>75</xdr:col>
      <xdr:colOff>1270</xdr:colOff>
      <xdr:row>29</xdr:row>
      <xdr:rowOff>133350</xdr:rowOff>
    </xdr:to>
    <xdr:sp macro="" textlink="">
      <xdr:nvSpPr>
        <xdr:cNvPr id="709" name="26"/>
        <xdr:cNvSpPr/>
      </xdr:nvSpPr>
      <xdr:spPr>
        <a:xfrm>
          <a:off x="10945585" y="4648200"/>
          <a:ext cx="5552985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29</xdr:row>
      <xdr:rowOff>76200</xdr:rowOff>
    </xdr:from>
    <xdr:to>
      <xdr:col>53</xdr:col>
      <xdr:colOff>76975</xdr:colOff>
      <xdr:row>29</xdr:row>
      <xdr:rowOff>76200</xdr:rowOff>
    </xdr:to>
    <xdr:cxnSp macro="">
      <xdr:nvCxnSpPr>
        <xdr:cNvPr id="710" name="직선 화살표 연결선 709"/>
        <xdr:cNvCxnSpPr/>
      </xdr:nvCxnSpPr>
      <xdr:spPr>
        <a:xfrm>
          <a:off x="10945585" y="4705350"/>
          <a:ext cx="248544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28</xdr:row>
      <xdr:rowOff>19050</xdr:rowOff>
    </xdr:from>
    <xdr:to>
      <xdr:col>66</xdr:col>
      <xdr:colOff>82913</xdr:colOff>
      <xdr:row>28</xdr:row>
      <xdr:rowOff>133350</xdr:rowOff>
    </xdr:to>
    <xdr:sp macro="" textlink="">
      <xdr:nvSpPr>
        <xdr:cNvPr id="711" name="25"/>
        <xdr:cNvSpPr/>
      </xdr:nvSpPr>
      <xdr:spPr>
        <a:xfrm>
          <a:off x="10945585" y="4495800"/>
          <a:ext cx="4348753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28</xdr:row>
      <xdr:rowOff>76200</xdr:rowOff>
    </xdr:from>
    <xdr:to>
      <xdr:col>54</xdr:col>
      <xdr:colOff>62833</xdr:colOff>
      <xdr:row>28</xdr:row>
      <xdr:rowOff>76200</xdr:rowOff>
    </xdr:to>
    <xdr:cxnSp macro="">
      <xdr:nvCxnSpPr>
        <xdr:cNvPr id="712" name="직선 화살표 연결선 711"/>
        <xdr:cNvCxnSpPr/>
      </xdr:nvCxnSpPr>
      <xdr:spPr>
        <a:xfrm>
          <a:off x="10945585" y="4552950"/>
          <a:ext cx="2614173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81643</xdr:colOff>
      <xdr:row>27</xdr:row>
      <xdr:rowOff>19050</xdr:rowOff>
    </xdr:from>
    <xdr:to>
      <xdr:col>66</xdr:col>
      <xdr:colOff>82913</xdr:colOff>
      <xdr:row>27</xdr:row>
      <xdr:rowOff>133350</xdr:rowOff>
    </xdr:to>
    <xdr:sp macro="" textlink="">
      <xdr:nvSpPr>
        <xdr:cNvPr id="713" name="24"/>
        <xdr:cNvSpPr/>
      </xdr:nvSpPr>
      <xdr:spPr>
        <a:xfrm>
          <a:off x="14864443" y="4343400"/>
          <a:ext cx="429895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63</xdr:col>
      <xdr:colOff>81643</xdr:colOff>
      <xdr:row>27</xdr:row>
      <xdr:rowOff>76200</xdr:rowOff>
    </xdr:from>
    <xdr:to>
      <xdr:col>63</xdr:col>
      <xdr:colOff>81643</xdr:colOff>
      <xdr:row>27</xdr:row>
      <xdr:rowOff>76200</xdr:rowOff>
    </xdr:to>
    <xdr:cxnSp macro="">
      <xdr:nvCxnSpPr>
        <xdr:cNvPr id="714" name="직선 화살표 연결선 713"/>
        <xdr:cNvCxnSpPr/>
      </xdr:nvCxnSpPr>
      <xdr:spPr>
        <a:xfrm>
          <a:off x="14864443" y="44005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102054</xdr:colOff>
      <xdr:row>26</xdr:row>
      <xdr:rowOff>19050</xdr:rowOff>
    </xdr:from>
    <xdr:to>
      <xdr:col>63</xdr:col>
      <xdr:colOff>82913</xdr:colOff>
      <xdr:row>26</xdr:row>
      <xdr:rowOff>133350</xdr:rowOff>
    </xdr:to>
    <xdr:sp macro="" textlink="">
      <xdr:nvSpPr>
        <xdr:cNvPr id="715" name="23"/>
        <xdr:cNvSpPr/>
      </xdr:nvSpPr>
      <xdr:spPr>
        <a:xfrm>
          <a:off x="14027604" y="4191000"/>
          <a:ext cx="838109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57</xdr:col>
      <xdr:colOff>102054</xdr:colOff>
      <xdr:row>26</xdr:row>
      <xdr:rowOff>76200</xdr:rowOff>
    </xdr:from>
    <xdr:to>
      <xdr:col>57</xdr:col>
      <xdr:colOff>102054</xdr:colOff>
      <xdr:row>26</xdr:row>
      <xdr:rowOff>76200</xdr:rowOff>
    </xdr:to>
    <xdr:cxnSp macro="">
      <xdr:nvCxnSpPr>
        <xdr:cNvPr id="716" name="직선 화살표 연결선 715"/>
        <xdr:cNvCxnSpPr/>
      </xdr:nvCxnSpPr>
      <xdr:spPr>
        <a:xfrm>
          <a:off x="14027604" y="42481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61232</xdr:colOff>
      <xdr:row>25</xdr:row>
      <xdr:rowOff>19050</xdr:rowOff>
    </xdr:from>
    <xdr:to>
      <xdr:col>57</xdr:col>
      <xdr:colOff>82913</xdr:colOff>
      <xdr:row>25</xdr:row>
      <xdr:rowOff>133350</xdr:rowOff>
    </xdr:to>
    <xdr:sp macro="" textlink="">
      <xdr:nvSpPr>
        <xdr:cNvPr id="717" name="22"/>
        <xdr:cNvSpPr/>
      </xdr:nvSpPr>
      <xdr:spPr>
        <a:xfrm>
          <a:off x="11986532" y="4038600"/>
          <a:ext cx="2021931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43</xdr:col>
      <xdr:colOff>61232</xdr:colOff>
      <xdr:row>25</xdr:row>
      <xdr:rowOff>76200</xdr:rowOff>
    </xdr:from>
    <xdr:to>
      <xdr:col>54</xdr:col>
      <xdr:colOff>54908</xdr:colOff>
      <xdr:row>25</xdr:row>
      <xdr:rowOff>76200</xdr:rowOff>
    </xdr:to>
    <xdr:cxnSp macro="">
      <xdr:nvCxnSpPr>
        <xdr:cNvPr id="718" name="직선 화살표 연결선 717"/>
        <xdr:cNvCxnSpPr/>
      </xdr:nvCxnSpPr>
      <xdr:spPr>
        <a:xfrm>
          <a:off x="11986532" y="4095750"/>
          <a:ext cx="1565301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24</xdr:row>
      <xdr:rowOff>19050</xdr:rowOff>
    </xdr:from>
    <xdr:to>
      <xdr:col>43</xdr:col>
      <xdr:colOff>62502</xdr:colOff>
      <xdr:row>24</xdr:row>
      <xdr:rowOff>133350</xdr:rowOff>
    </xdr:to>
    <xdr:sp macro="" textlink="">
      <xdr:nvSpPr>
        <xdr:cNvPr id="719" name="21"/>
        <xdr:cNvSpPr/>
      </xdr:nvSpPr>
      <xdr:spPr>
        <a:xfrm>
          <a:off x="10945585" y="3886200"/>
          <a:ext cx="1042217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24</xdr:row>
      <xdr:rowOff>76200</xdr:rowOff>
    </xdr:from>
    <xdr:to>
      <xdr:col>43</xdr:col>
      <xdr:colOff>61232</xdr:colOff>
      <xdr:row>24</xdr:row>
      <xdr:rowOff>76200</xdr:rowOff>
    </xdr:to>
    <xdr:cxnSp macro="">
      <xdr:nvCxnSpPr>
        <xdr:cNvPr id="720" name="직선 화살표 연결선 719"/>
        <xdr:cNvCxnSpPr/>
      </xdr:nvCxnSpPr>
      <xdr:spPr>
        <a:xfrm>
          <a:off x="10945585" y="3943350"/>
          <a:ext cx="1040947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23</xdr:row>
      <xdr:rowOff>19050</xdr:rowOff>
    </xdr:from>
    <xdr:to>
      <xdr:col>66</xdr:col>
      <xdr:colOff>82913</xdr:colOff>
      <xdr:row>23</xdr:row>
      <xdr:rowOff>133350</xdr:rowOff>
    </xdr:to>
    <xdr:sp macro="" textlink="">
      <xdr:nvSpPr>
        <xdr:cNvPr id="721" name="20"/>
        <xdr:cNvSpPr/>
      </xdr:nvSpPr>
      <xdr:spPr>
        <a:xfrm>
          <a:off x="10945585" y="3733800"/>
          <a:ext cx="4348753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23</xdr:row>
      <xdr:rowOff>76200</xdr:rowOff>
    </xdr:from>
    <xdr:to>
      <xdr:col>54</xdr:col>
      <xdr:colOff>71403</xdr:colOff>
      <xdr:row>23</xdr:row>
      <xdr:rowOff>76200</xdr:rowOff>
    </xdr:to>
    <xdr:cxnSp macro="">
      <xdr:nvCxnSpPr>
        <xdr:cNvPr id="722" name="직선 화살표 연결선 721"/>
        <xdr:cNvCxnSpPr/>
      </xdr:nvCxnSpPr>
      <xdr:spPr>
        <a:xfrm>
          <a:off x="10945585" y="3790950"/>
          <a:ext cx="2622743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22</xdr:row>
      <xdr:rowOff>19050</xdr:rowOff>
    </xdr:from>
    <xdr:to>
      <xdr:col>75</xdr:col>
      <xdr:colOff>1270</xdr:colOff>
      <xdr:row>22</xdr:row>
      <xdr:rowOff>133350</xdr:rowOff>
    </xdr:to>
    <xdr:sp macro="" textlink="">
      <xdr:nvSpPr>
        <xdr:cNvPr id="723" name="19"/>
        <xdr:cNvSpPr/>
      </xdr:nvSpPr>
      <xdr:spPr>
        <a:xfrm>
          <a:off x="10945585" y="3581400"/>
          <a:ext cx="5552985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22</xdr:row>
      <xdr:rowOff>76200</xdr:rowOff>
    </xdr:from>
    <xdr:to>
      <xdr:col>55</xdr:col>
      <xdr:colOff>26712</xdr:colOff>
      <xdr:row>22</xdr:row>
      <xdr:rowOff>76200</xdr:rowOff>
    </xdr:to>
    <xdr:cxnSp macro="">
      <xdr:nvCxnSpPr>
        <xdr:cNvPr id="724" name="직선 화살표 연결선 723"/>
        <xdr:cNvCxnSpPr/>
      </xdr:nvCxnSpPr>
      <xdr:spPr>
        <a:xfrm>
          <a:off x="10945585" y="3638550"/>
          <a:ext cx="2720927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20411</xdr:colOff>
      <xdr:row>20</xdr:row>
      <xdr:rowOff>19050</xdr:rowOff>
    </xdr:from>
    <xdr:to>
      <xdr:col>84</xdr:col>
      <xdr:colOff>4536</xdr:colOff>
      <xdr:row>20</xdr:row>
      <xdr:rowOff>146050</xdr:rowOff>
    </xdr:to>
    <xdr:sp macro="" textlink="">
      <xdr:nvSpPr>
        <xdr:cNvPr id="725" name="17"/>
        <xdr:cNvSpPr/>
      </xdr:nvSpPr>
      <xdr:spPr>
        <a:xfrm>
          <a:off x="17660711" y="3276600"/>
          <a:ext cx="127000" cy="127000"/>
        </a:xfrm>
        <a:prstGeom prst="diamond">
          <a:avLst/>
        </a:prstGeom>
        <a:solidFill>
          <a:srgbClr val="0000FF">
            <a:alpha val="70000"/>
          </a:srgbClr>
        </a:solidFill>
        <a:ln w="63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82</xdr:col>
      <xdr:colOff>102054</xdr:colOff>
      <xdr:row>19</xdr:row>
      <xdr:rowOff>19050</xdr:rowOff>
    </xdr:from>
    <xdr:to>
      <xdr:col>83</xdr:col>
      <xdr:colOff>42090</xdr:colOff>
      <xdr:row>19</xdr:row>
      <xdr:rowOff>133350</xdr:rowOff>
    </xdr:to>
    <xdr:sp macro="" textlink="">
      <xdr:nvSpPr>
        <xdr:cNvPr id="726" name="16"/>
        <xdr:cNvSpPr/>
      </xdr:nvSpPr>
      <xdr:spPr>
        <a:xfrm>
          <a:off x="17599479" y="3124200"/>
          <a:ext cx="82911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82</xdr:col>
      <xdr:colOff>102054</xdr:colOff>
      <xdr:row>19</xdr:row>
      <xdr:rowOff>76200</xdr:rowOff>
    </xdr:from>
    <xdr:to>
      <xdr:col>82</xdr:col>
      <xdr:colOff>102054</xdr:colOff>
      <xdr:row>19</xdr:row>
      <xdr:rowOff>76200</xdr:rowOff>
    </xdr:to>
    <xdr:cxnSp macro="">
      <xdr:nvCxnSpPr>
        <xdr:cNvPr id="727" name="직선 화살표 연결선 726"/>
        <xdr:cNvCxnSpPr/>
      </xdr:nvCxnSpPr>
      <xdr:spPr>
        <a:xfrm>
          <a:off x="17599479" y="31813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20411</xdr:colOff>
      <xdr:row>18</xdr:row>
      <xdr:rowOff>19050</xdr:rowOff>
    </xdr:from>
    <xdr:to>
      <xdr:col>83</xdr:col>
      <xdr:colOff>42090</xdr:colOff>
      <xdr:row>18</xdr:row>
      <xdr:rowOff>133350</xdr:rowOff>
    </xdr:to>
    <xdr:sp macro="" textlink="">
      <xdr:nvSpPr>
        <xdr:cNvPr id="728" name="15"/>
        <xdr:cNvSpPr/>
      </xdr:nvSpPr>
      <xdr:spPr>
        <a:xfrm>
          <a:off x="17374961" y="2971800"/>
          <a:ext cx="307429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81</xdr:col>
      <xdr:colOff>20411</xdr:colOff>
      <xdr:row>18</xdr:row>
      <xdr:rowOff>76200</xdr:rowOff>
    </xdr:from>
    <xdr:to>
      <xdr:col>81</xdr:col>
      <xdr:colOff>20411</xdr:colOff>
      <xdr:row>18</xdr:row>
      <xdr:rowOff>76200</xdr:rowOff>
    </xdr:to>
    <xdr:cxnSp macro="">
      <xdr:nvCxnSpPr>
        <xdr:cNvPr id="729" name="직선 화살표 연결선 728"/>
        <xdr:cNvCxnSpPr/>
      </xdr:nvCxnSpPr>
      <xdr:spPr>
        <a:xfrm>
          <a:off x="17374961" y="30289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61232</xdr:colOff>
      <xdr:row>17</xdr:row>
      <xdr:rowOff>19050</xdr:rowOff>
    </xdr:from>
    <xdr:to>
      <xdr:col>81</xdr:col>
      <xdr:colOff>42090</xdr:colOff>
      <xdr:row>17</xdr:row>
      <xdr:rowOff>133350</xdr:rowOff>
    </xdr:to>
    <xdr:sp macro="" textlink="">
      <xdr:nvSpPr>
        <xdr:cNvPr id="730" name="14"/>
        <xdr:cNvSpPr/>
      </xdr:nvSpPr>
      <xdr:spPr>
        <a:xfrm>
          <a:off x="17130032" y="2819400"/>
          <a:ext cx="266608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79</xdr:col>
      <xdr:colOff>61232</xdr:colOff>
      <xdr:row>17</xdr:row>
      <xdr:rowOff>76200</xdr:rowOff>
    </xdr:from>
    <xdr:to>
      <xdr:col>79</xdr:col>
      <xdr:colOff>61232</xdr:colOff>
      <xdr:row>17</xdr:row>
      <xdr:rowOff>76200</xdr:rowOff>
    </xdr:to>
    <xdr:cxnSp macro="">
      <xdr:nvCxnSpPr>
        <xdr:cNvPr id="731" name="직선 화살표 연결선 730"/>
        <xdr:cNvCxnSpPr/>
      </xdr:nvCxnSpPr>
      <xdr:spPr>
        <a:xfrm>
          <a:off x="17130032" y="28765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61232</xdr:colOff>
      <xdr:row>16</xdr:row>
      <xdr:rowOff>19050</xdr:rowOff>
    </xdr:from>
    <xdr:to>
      <xdr:col>83</xdr:col>
      <xdr:colOff>103324</xdr:colOff>
      <xdr:row>16</xdr:row>
      <xdr:rowOff>133350</xdr:rowOff>
    </xdr:to>
    <xdr:sp macro="" textlink="">
      <xdr:nvSpPr>
        <xdr:cNvPr id="732" name="13"/>
        <xdr:cNvSpPr/>
      </xdr:nvSpPr>
      <xdr:spPr>
        <a:xfrm>
          <a:off x="17130032" y="2667000"/>
          <a:ext cx="613592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79</xdr:col>
      <xdr:colOff>61232</xdr:colOff>
      <xdr:row>16</xdr:row>
      <xdr:rowOff>76200</xdr:rowOff>
    </xdr:from>
    <xdr:to>
      <xdr:col>79</xdr:col>
      <xdr:colOff>61232</xdr:colOff>
      <xdr:row>16</xdr:row>
      <xdr:rowOff>76200</xdr:rowOff>
    </xdr:to>
    <xdr:cxnSp macro="">
      <xdr:nvCxnSpPr>
        <xdr:cNvPr id="733" name="직선 화살표 연결선 732"/>
        <xdr:cNvCxnSpPr/>
      </xdr:nvCxnSpPr>
      <xdr:spPr>
        <a:xfrm>
          <a:off x="17130032" y="27241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40821</xdr:colOff>
      <xdr:row>15</xdr:row>
      <xdr:rowOff>19050</xdr:rowOff>
    </xdr:from>
    <xdr:to>
      <xdr:col>79</xdr:col>
      <xdr:colOff>62502</xdr:colOff>
      <xdr:row>15</xdr:row>
      <xdr:rowOff>133350</xdr:rowOff>
    </xdr:to>
    <xdr:sp macro="" textlink="">
      <xdr:nvSpPr>
        <xdr:cNvPr id="734" name="12"/>
        <xdr:cNvSpPr/>
      </xdr:nvSpPr>
      <xdr:spPr>
        <a:xfrm>
          <a:off x="17109621" y="2514600"/>
          <a:ext cx="21681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79</xdr:col>
      <xdr:colOff>40821</xdr:colOff>
      <xdr:row>15</xdr:row>
      <xdr:rowOff>76200</xdr:rowOff>
    </xdr:from>
    <xdr:to>
      <xdr:col>79</xdr:col>
      <xdr:colOff>40821</xdr:colOff>
      <xdr:row>15</xdr:row>
      <xdr:rowOff>76200</xdr:rowOff>
    </xdr:to>
    <xdr:cxnSp macro="">
      <xdr:nvCxnSpPr>
        <xdr:cNvPr id="735" name="직선 화살표 연결선 734"/>
        <xdr:cNvCxnSpPr/>
      </xdr:nvCxnSpPr>
      <xdr:spPr>
        <a:xfrm>
          <a:off x="17109621" y="25717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122464</xdr:colOff>
      <xdr:row>14</xdr:row>
      <xdr:rowOff>19050</xdr:rowOff>
    </xdr:from>
    <xdr:to>
      <xdr:col>75</xdr:col>
      <xdr:colOff>1270</xdr:colOff>
      <xdr:row>14</xdr:row>
      <xdr:rowOff>133350</xdr:rowOff>
    </xdr:to>
    <xdr:sp macro="" textlink="">
      <xdr:nvSpPr>
        <xdr:cNvPr id="736" name="11"/>
        <xdr:cNvSpPr/>
      </xdr:nvSpPr>
      <xdr:spPr>
        <a:xfrm>
          <a:off x="16476889" y="2362200"/>
          <a:ext cx="21681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74</xdr:col>
      <xdr:colOff>122464</xdr:colOff>
      <xdr:row>14</xdr:row>
      <xdr:rowOff>76200</xdr:rowOff>
    </xdr:from>
    <xdr:to>
      <xdr:col>74</xdr:col>
      <xdr:colOff>122464</xdr:colOff>
      <xdr:row>14</xdr:row>
      <xdr:rowOff>76200</xdr:rowOff>
    </xdr:to>
    <xdr:cxnSp macro="">
      <xdr:nvCxnSpPr>
        <xdr:cNvPr id="737" name="직선 화살표 연결선 736"/>
        <xdr:cNvCxnSpPr/>
      </xdr:nvCxnSpPr>
      <xdr:spPr>
        <a:xfrm>
          <a:off x="16476889" y="24193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81643</xdr:colOff>
      <xdr:row>13</xdr:row>
      <xdr:rowOff>19050</xdr:rowOff>
    </xdr:from>
    <xdr:to>
      <xdr:col>70</xdr:col>
      <xdr:colOff>103324</xdr:colOff>
      <xdr:row>13</xdr:row>
      <xdr:rowOff>133350</xdr:rowOff>
    </xdr:to>
    <xdr:sp macro="" textlink="">
      <xdr:nvSpPr>
        <xdr:cNvPr id="738" name="10"/>
        <xdr:cNvSpPr/>
      </xdr:nvSpPr>
      <xdr:spPr>
        <a:xfrm>
          <a:off x="15864568" y="2209800"/>
          <a:ext cx="21681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70</xdr:col>
      <xdr:colOff>81643</xdr:colOff>
      <xdr:row>13</xdr:row>
      <xdr:rowOff>76200</xdr:rowOff>
    </xdr:from>
    <xdr:to>
      <xdr:col>70</xdr:col>
      <xdr:colOff>81643</xdr:colOff>
      <xdr:row>13</xdr:row>
      <xdr:rowOff>76200</xdr:rowOff>
    </xdr:to>
    <xdr:cxnSp macro="">
      <xdr:nvCxnSpPr>
        <xdr:cNvPr id="739" name="직선 화살표 연결선 738"/>
        <xdr:cNvCxnSpPr/>
      </xdr:nvCxnSpPr>
      <xdr:spPr>
        <a:xfrm>
          <a:off x="15864568" y="22669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20411</xdr:colOff>
      <xdr:row>12</xdr:row>
      <xdr:rowOff>19050</xdr:rowOff>
    </xdr:from>
    <xdr:to>
      <xdr:col>66</xdr:col>
      <xdr:colOff>42090</xdr:colOff>
      <xdr:row>12</xdr:row>
      <xdr:rowOff>133350</xdr:rowOff>
    </xdr:to>
    <xdr:sp macro="" textlink="">
      <xdr:nvSpPr>
        <xdr:cNvPr id="740" name="9"/>
        <xdr:cNvSpPr/>
      </xdr:nvSpPr>
      <xdr:spPr>
        <a:xfrm>
          <a:off x="15231836" y="2057400"/>
          <a:ext cx="21679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66</xdr:col>
      <xdr:colOff>20411</xdr:colOff>
      <xdr:row>12</xdr:row>
      <xdr:rowOff>76200</xdr:rowOff>
    </xdr:from>
    <xdr:to>
      <xdr:col>66</xdr:col>
      <xdr:colOff>20411</xdr:colOff>
      <xdr:row>12</xdr:row>
      <xdr:rowOff>76200</xdr:rowOff>
    </xdr:to>
    <xdr:cxnSp macro="">
      <xdr:nvCxnSpPr>
        <xdr:cNvPr id="741" name="직선 화살표 연결선 740"/>
        <xdr:cNvCxnSpPr/>
      </xdr:nvCxnSpPr>
      <xdr:spPr>
        <a:xfrm>
          <a:off x="15231836" y="21145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102054</xdr:colOff>
      <xdr:row>11</xdr:row>
      <xdr:rowOff>19050</xdr:rowOff>
    </xdr:from>
    <xdr:to>
      <xdr:col>61</xdr:col>
      <xdr:colOff>123734</xdr:colOff>
      <xdr:row>11</xdr:row>
      <xdr:rowOff>133350</xdr:rowOff>
    </xdr:to>
    <xdr:sp macro="" textlink="">
      <xdr:nvSpPr>
        <xdr:cNvPr id="742" name="8"/>
        <xdr:cNvSpPr/>
      </xdr:nvSpPr>
      <xdr:spPr>
        <a:xfrm>
          <a:off x="14599104" y="1905000"/>
          <a:ext cx="21680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61</xdr:col>
      <xdr:colOff>102054</xdr:colOff>
      <xdr:row>11</xdr:row>
      <xdr:rowOff>76200</xdr:rowOff>
    </xdr:from>
    <xdr:to>
      <xdr:col>61</xdr:col>
      <xdr:colOff>102054</xdr:colOff>
      <xdr:row>11</xdr:row>
      <xdr:rowOff>76200</xdr:rowOff>
    </xdr:to>
    <xdr:cxnSp macro="">
      <xdr:nvCxnSpPr>
        <xdr:cNvPr id="743" name="직선 화살표 연결선 742"/>
        <xdr:cNvCxnSpPr/>
      </xdr:nvCxnSpPr>
      <xdr:spPr>
        <a:xfrm>
          <a:off x="14599104" y="19621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102054</xdr:colOff>
      <xdr:row>10</xdr:row>
      <xdr:rowOff>19050</xdr:rowOff>
    </xdr:from>
    <xdr:to>
      <xdr:col>79</xdr:col>
      <xdr:colOff>62502</xdr:colOff>
      <xdr:row>10</xdr:row>
      <xdr:rowOff>133350</xdr:rowOff>
    </xdr:to>
    <xdr:sp macro="" textlink="">
      <xdr:nvSpPr>
        <xdr:cNvPr id="744" name="7"/>
        <xdr:cNvSpPr/>
      </xdr:nvSpPr>
      <xdr:spPr>
        <a:xfrm>
          <a:off x="14599104" y="1752600"/>
          <a:ext cx="2532198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61</xdr:col>
      <xdr:colOff>102054</xdr:colOff>
      <xdr:row>10</xdr:row>
      <xdr:rowOff>76200</xdr:rowOff>
    </xdr:from>
    <xdr:to>
      <xdr:col>61</xdr:col>
      <xdr:colOff>102054</xdr:colOff>
      <xdr:row>10</xdr:row>
      <xdr:rowOff>76200</xdr:rowOff>
    </xdr:to>
    <xdr:cxnSp macro="">
      <xdr:nvCxnSpPr>
        <xdr:cNvPr id="745" name="직선 화살표 연결선 744"/>
        <xdr:cNvCxnSpPr/>
      </xdr:nvCxnSpPr>
      <xdr:spPr>
        <a:xfrm>
          <a:off x="14599104" y="18097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122465</xdr:colOff>
      <xdr:row>9</xdr:row>
      <xdr:rowOff>19050</xdr:rowOff>
    </xdr:from>
    <xdr:to>
      <xdr:col>33</xdr:col>
      <xdr:colOff>106590</xdr:colOff>
      <xdr:row>9</xdr:row>
      <xdr:rowOff>146050</xdr:rowOff>
    </xdr:to>
    <xdr:sp macro="" textlink="">
      <xdr:nvSpPr>
        <xdr:cNvPr id="746" name="6"/>
        <xdr:cNvSpPr/>
      </xdr:nvSpPr>
      <xdr:spPr>
        <a:xfrm>
          <a:off x="10476140" y="1600200"/>
          <a:ext cx="127000" cy="127000"/>
        </a:xfrm>
        <a:prstGeom prst="diamond">
          <a:avLst/>
        </a:prstGeom>
        <a:solidFill>
          <a:srgbClr val="0000FF">
            <a:alpha val="70000"/>
          </a:srgbClr>
        </a:solidFill>
        <a:ln w="63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31</xdr:col>
      <xdr:colOff>102053</xdr:colOff>
      <xdr:row>8</xdr:row>
      <xdr:rowOff>19050</xdr:rowOff>
    </xdr:from>
    <xdr:to>
      <xdr:col>32</xdr:col>
      <xdr:colOff>123734</xdr:colOff>
      <xdr:row>8</xdr:row>
      <xdr:rowOff>133350</xdr:rowOff>
    </xdr:to>
    <xdr:sp macro="" textlink="">
      <xdr:nvSpPr>
        <xdr:cNvPr id="747" name="5"/>
        <xdr:cNvSpPr/>
      </xdr:nvSpPr>
      <xdr:spPr>
        <a:xfrm>
          <a:off x="10312853" y="1447800"/>
          <a:ext cx="164556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31</xdr:col>
      <xdr:colOff>102053</xdr:colOff>
      <xdr:row>8</xdr:row>
      <xdr:rowOff>76200</xdr:rowOff>
    </xdr:from>
    <xdr:to>
      <xdr:col>32</xdr:col>
      <xdr:colOff>122465</xdr:colOff>
      <xdr:row>8</xdr:row>
      <xdr:rowOff>76200</xdr:rowOff>
    </xdr:to>
    <xdr:cxnSp macro="">
      <xdr:nvCxnSpPr>
        <xdr:cNvPr id="748" name="직선 화살표 연결선 747"/>
        <xdr:cNvCxnSpPr/>
      </xdr:nvCxnSpPr>
      <xdr:spPr>
        <a:xfrm>
          <a:off x="10312853" y="1504950"/>
          <a:ext cx="163287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102053</xdr:colOff>
      <xdr:row>7</xdr:row>
      <xdr:rowOff>19050</xdr:rowOff>
    </xdr:from>
    <xdr:to>
      <xdr:col>33</xdr:col>
      <xdr:colOff>1270</xdr:colOff>
      <xdr:row>7</xdr:row>
      <xdr:rowOff>133350</xdr:rowOff>
    </xdr:to>
    <xdr:sp macro="" textlink="">
      <xdr:nvSpPr>
        <xdr:cNvPr id="749" name="4"/>
        <xdr:cNvSpPr/>
      </xdr:nvSpPr>
      <xdr:spPr>
        <a:xfrm>
          <a:off x="10312853" y="1295400"/>
          <a:ext cx="184967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31</xdr:col>
      <xdr:colOff>102053</xdr:colOff>
      <xdr:row>7</xdr:row>
      <xdr:rowOff>76200</xdr:rowOff>
    </xdr:from>
    <xdr:to>
      <xdr:col>33</xdr:col>
      <xdr:colOff>0</xdr:colOff>
      <xdr:row>7</xdr:row>
      <xdr:rowOff>76200</xdr:rowOff>
    </xdr:to>
    <xdr:cxnSp macro="">
      <xdr:nvCxnSpPr>
        <xdr:cNvPr id="750" name="직선 화살표 연결선 749"/>
        <xdr:cNvCxnSpPr/>
      </xdr:nvCxnSpPr>
      <xdr:spPr>
        <a:xfrm>
          <a:off x="10312853" y="1352550"/>
          <a:ext cx="183697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102053</xdr:colOff>
      <xdr:row>6</xdr:row>
      <xdr:rowOff>19050</xdr:rowOff>
    </xdr:from>
    <xdr:to>
      <xdr:col>83</xdr:col>
      <xdr:colOff>103324</xdr:colOff>
      <xdr:row>6</xdr:row>
      <xdr:rowOff>133350</xdr:rowOff>
    </xdr:to>
    <xdr:sp macro="" textlink="">
      <xdr:nvSpPr>
        <xdr:cNvPr id="751" name="3"/>
        <xdr:cNvSpPr/>
      </xdr:nvSpPr>
      <xdr:spPr>
        <a:xfrm>
          <a:off x="10312853" y="1143000"/>
          <a:ext cx="7430771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31</xdr:col>
      <xdr:colOff>102053</xdr:colOff>
      <xdr:row>6</xdr:row>
      <xdr:rowOff>76200</xdr:rowOff>
    </xdr:from>
    <xdr:to>
      <xdr:col>54</xdr:col>
      <xdr:colOff>44904</xdr:colOff>
      <xdr:row>6</xdr:row>
      <xdr:rowOff>76200</xdr:rowOff>
    </xdr:to>
    <xdr:cxnSp macro="">
      <xdr:nvCxnSpPr>
        <xdr:cNvPr id="752" name="직선 화살표 연결선 751"/>
        <xdr:cNvCxnSpPr/>
      </xdr:nvCxnSpPr>
      <xdr:spPr>
        <a:xfrm>
          <a:off x="10312853" y="1200150"/>
          <a:ext cx="3228976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102053</xdr:colOff>
      <xdr:row>5</xdr:row>
      <xdr:rowOff>19050</xdr:rowOff>
    </xdr:from>
    <xdr:to>
      <xdr:col>83</xdr:col>
      <xdr:colOff>103324</xdr:colOff>
      <xdr:row>5</xdr:row>
      <xdr:rowOff>133350</xdr:rowOff>
    </xdr:to>
    <xdr:sp macro="" textlink="">
      <xdr:nvSpPr>
        <xdr:cNvPr id="753" name="2"/>
        <xdr:cNvSpPr/>
      </xdr:nvSpPr>
      <xdr:spPr>
        <a:xfrm>
          <a:off x="10312853" y="990600"/>
          <a:ext cx="7430771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31</xdr:col>
      <xdr:colOff>102053</xdr:colOff>
      <xdr:row>5</xdr:row>
      <xdr:rowOff>76200</xdr:rowOff>
    </xdr:from>
    <xdr:to>
      <xdr:col>54</xdr:col>
      <xdr:colOff>139652</xdr:colOff>
      <xdr:row>5</xdr:row>
      <xdr:rowOff>76200</xdr:rowOff>
    </xdr:to>
    <xdr:cxnSp macro="">
      <xdr:nvCxnSpPr>
        <xdr:cNvPr id="754" name="직선 화살표 연결선 753"/>
        <xdr:cNvCxnSpPr/>
      </xdr:nvCxnSpPr>
      <xdr:spPr>
        <a:xfrm>
          <a:off x="10312853" y="1047750"/>
          <a:ext cx="3323724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102053</xdr:colOff>
      <xdr:row>4</xdr:row>
      <xdr:rowOff>19050</xdr:rowOff>
    </xdr:from>
    <xdr:to>
      <xdr:col>83</xdr:col>
      <xdr:colOff>103324</xdr:colOff>
      <xdr:row>4</xdr:row>
      <xdr:rowOff>133350</xdr:rowOff>
    </xdr:to>
    <xdr:sp macro="" textlink="">
      <xdr:nvSpPr>
        <xdr:cNvPr id="755" name="1"/>
        <xdr:cNvSpPr/>
      </xdr:nvSpPr>
      <xdr:spPr>
        <a:xfrm>
          <a:off x="10312853" y="838200"/>
          <a:ext cx="7430771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31</xdr:col>
      <xdr:colOff>102053</xdr:colOff>
      <xdr:row>4</xdr:row>
      <xdr:rowOff>76200</xdr:rowOff>
    </xdr:from>
    <xdr:to>
      <xdr:col>52</xdr:col>
      <xdr:colOff>129454</xdr:colOff>
      <xdr:row>4</xdr:row>
      <xdr:rowOff>76200</xdr:rowOff>
    </xdr:to>
    <xdr:cxnSp macro="">
      <xdr:nvCxnSpPr>
        <xdr:cNvPr id="756" name="직선 화살표 연결선 755"/>
        <xdr:cNvCxnSpPr/>
      </xdr:nvCxnSpPr>
      <xdr:spPr>
        <a:xfrm>
          <a:off x="10312853" y="895350"/>
          <a:ext cx="3027776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57" name="연결선: 꺾임 142">
          <a:extLst>
            <a:ext uri="{FF2B5EF4-FFF2-40B4-BE49-F238E27FC236}">
              <a16:creationId xmlns:a16="http://schemas.microsoft.com/office/drawing/2014/main" id="{63F36FFB-0B32-4E75-AC5F-83ACC93BF37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58" name="연결선: 꺾임 143">
          <a:extLst>
            <a:ext uri="{FF2B5EF4-FFF2-40B4-BE49-F238E27FC236}">
              <a16:creationId xmlns:a16="http://schemas.microsoft.com/office/drawing/2014/main" id="{DD668848-0E9F-4294-88D7-7D15D593739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59" name="연결선: 꺾임 144">
          <a:extLst>
            <a:ext uri="{FF2B5EF4-FFF2-40B4-BE49-F238E27FC236}">
              <a16:creationId xmlns:a16="http://schemas.microsoft.com/office/drawing/2014/main" id="{7DBCD8EC-7E8A-4A9A-B9FB-E2EC490E2A0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60" name="연결선: 꺾임 145">
          <a:extLst>
            <a:ext uri="{FF2B5EF4-FFF2-40B4-BE49-F238E27FC236}">
              <a16:creationId xmlns:a16="http://schemas.microsoft.com/office/drawing/2014/main" id="{C1D1C9C4-36DB-4D88-9588-303DF59302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61" name="연결선: 꺾임 146">
          <a:extLst>
            <a:ext uri="{FF2B5EF4-FFF2-40B4-BE49-F238E27FC236}">
              <a16:creationId xmlns:a16="http://schemas.microsoft.com/office/drawing/2014/main" id="{D5808208-6C98-4965-8F19-F257AE71CC4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62" name="연결선: 꺾임 147">
          <a:extLst>
            <a:ext uri="{FF2B5EF4-FFF2-40B4-BE49-F238E27FC236}">
              <a16:creationId xmlns:a16="http://schemas.microsoft.com/office/drawing/2014/main" id="{788EBC59-244A-4E3E-B0B8-7EC913E6B3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63" name="연결선: 꺾임 148">
          <a:extLst>
            <a:ext uri="{FF2B5EF4-FFF2-40B4-BE49-F238E27FC236}">
              <a16:creationId xmlns:a16="http://schemas.microsoft.com/office/drawing/2014/main" id="{E7952225-22AC-4B22-ADD2-8ABC77A8B84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64" name="연결선: 꺾임 149">
          <a:extLst>
            <a:ext uri="{FF2B5EF4-FFF2-40B4-BE49-F238E27FC236}">
              <a16:creationId xmlns:a16="http://schemas.microsoft.com/office/drawing/2014/main" id="{9C336110-3DB1-4749-9C10-2FD66C8EA7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65" name="연결선: 꺾임 150">
          <a:extLst>
            <a:ext uri="{FF2B5EF4-FFF2-40B4-BE49-F238E27FC236}">
              <a16:creationId xmlns:a16="http://schemas.microsoft.com/office/drawing/2014/main" id="{18149BBD-6FC9-418F-B41E-6B08409D5B9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66" name="연결선: 꺾임 151">
          <a:extLst>
            <a:ext uri="{FF2B5EF4-FFF2-40B4-BE49-F238E27FC236}">
              <a16:creationId xmlns:a16="http://schemas.microsoft.com/office/drawing/2014/main" id="{A3B1378F-3F18-4343-AA3D-ED8437ED4B4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67" name="연결선: 꺾임 152">
          <a:extLst>
            <a:ext uri="{FF2B5EF4-FFF2-40B4-BE49-F238E27FC236}">
              <a16:creationId xmlns:a16="http://schemas.microsoft.com/office/drawing/2014/main" id="{A18660C0-A969-4204-ADFE-C566E40E9F1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68" name="연결선: 꺾임 153">
          <a:extLst>
            <a:ext uri="{FF2B5EF4-FFF2-40B4-BE49-F238E27FC236}">
              <a16:creationId xmlns:a16="http://schemas.microsoft.com/office/drawing/2014/main" id="{E1E16F24-0DEA-432C-887F-8AF5D2B1717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69" name="연결선: 꺾임 154">
          <a:extLst>
            <a:ext uri="{FF2B5EF4-FFF2-40B4-BE49-F238E27FC236}">
              <a16:creationId xmlns:a16="http://schemas.microsoft.com/office/drawing/2014/main" id="{7B151077-CBA5-444D-8D41-E92FA97349F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0" name="연결선: 꺾임 155">
          <a:extLst>
            <a:ext uri="{FF2B5EF4-FFF2-40B4-BE49-F238E27FC236}">
              <a16:creationId xmlns:a16="http://schemas.microsoft.com/office/drawing/2014/main" id="{C94AFDB9-B0CC-4E51-BCC5-865B0A854B7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1" name="연결선: 꺾임 156">
          <a:extLst>
            <a:ext uri="{FF2B5EF4-FFF2-40B4-BE49-F238E27FC236}">
              <a16:creationId xmlns:a16="http://schemas.microsoft.com/office/drawing/2014/main" id="{C24BF470-032F-4EB5-8394-AB7B9E858B9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2" name="연결선: 꺾임 157">
          <a:extLst>
            <a:ext uri="{FF2B5EF4-FFF2-40B4-BE49-F238E27FC236}">
              <a16:creationId xmlns:a16="http://schemas.microsoft.com/office/drawing/2014/main" id="{2464185D-BD02-4748-B3C8-D81875FFFB5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3" name="연결선: 꺾임 158">
          <a:extLst>
            <a:ext uri="{FF2B5EF4-FFF2-40B4-BE49-F238E27FC236}">
              <a16:creationId xmlns:a16="http://schemas.microsoft.com/office/drawing/2014/main" id="{F83EECF1-F0E9-42F9-8532-09CC15A4EA7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4" name="연결선: 꺾임 159">
          <a:extLst>
            <a:ext uri="{FF2B5EF4-FFF2-40B4-BE49-F238E27FC236}">
              <a16:creationId xmlns:a16="http://schemas.microsoft.com/office/drawing/2014/main" id="{59597519-903C-4A1D-BCFF-ABF8535AF58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5" name="연결선: 꺾임 160">
          <a:extLst>
            <a:ext uri="{FF2B5EF4-FFF2-40B4-BE49-F238E27FC236}">
              <a16:creationId xmlns:a16="http://schemas.microsoft.com/office/drawing/2014/main" id="{ADE04D6B-DD2C-425B-A0AD-3AFC4E6199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6" name="연결선: 꺾임 161">
          <a:extLst>
            <a:ext uri="{FF2B5EF4-FFF2-40B4-BE49-F238E27FC236}">
              <a16:creationId xmlns:a16="http://schemas.microsoft.com/office/drawing/2014/main" id="{AD420273-C17F-42B8-9B2D-05DDD4F72CF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7" name="연결선: 꺾임 162">
          <a:extLst>
            <a:ext uri="{FF2B5EF4-FFF2-40B4-BE49-F238E27FC236}">
              <a16:creationId xmlns:a16="http://schemas.microsoft.com/office/drawing/2014/main" id="{B5C38DD8-6652-440C-8F36-601A23FE6E5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8" name="연결선: 꺾임 163">
          <a:extLst>
            <a:ext uri="{FF2B5EF4-FFF2-40B4-BE49-F238E27FC236}">
              <a16:creationId xmlns:a16="http://schemas.microsoft.com/office/drawing/2014/main" id="{9DDBA778-6BF9-46AA-A257-791E367666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9" name="연결선: 꺾임 164">
          <a:extLst>
            <a:ext uri="{FF2B5EF4-FFF2-40B4-BE49-F238E27FC236}">
              <a16:creationId xmlns:a16="http://schemas.microsoft.com/office/drawing/2014/main" id="{9C26F931-EA04-438C-AF57-D8F5D6E6EB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0" name="연결선: 꺾임 165">
          <a:extLst>
            <a:ext uri="{FF2B5EF4-FFF2-40B4-BE49-F238E27FC236}">
              <a16:creationId xmlns:a16="http://schemas.microsoft.com/office/drawing/2014/main" id="{6FAA1722-890C-4429-BFE0-B5FB26D9440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1" name="연결선: 꺾임 166">
          <a:extLst>
            <a:ext uri="{FF2B5EF4-FFF2-40B4-BE49-F238E27FC236}">
              <a16:creationId xmlns:a16="http://schemas.microsoft.com/office/drawing/2014/main" id="{997B68C5-AAE1-419D-B5F2-FFEF01EDF6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2" name="연결선: 꺾임 167">
          <a:extLst>
            <a:ext uri="{FF2B5EF4-FFF2-40B4-BE49-F238E27FC236}">
              <a16:creationId xmlns:a16="http://schemas.microsoft.com/office/drawing/2014/main" id="{613B3C47-6AE5-4C05-AA06-CB2D3B2622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3" name="연결선: 꺾임 168">
          <a:extLst>
            <a:ext uri="{FF2B5EF4-FFF2-40B4-BE49-F238E27FC236}">
              <a16:creationId xmlns:a16="http://schemas.microsoft.com/office/drawing/2014/main" id="{B19F73FB-13FA-4B3B-B2BE-3994BC65FBC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4" name="연결선: 꺾임 169">
          <a:extLst>
            <a:ext uri="{FF2B5EF4-FFF2-40B4-BE49-F238E27FC236}">
              <a16:creationId xmlns:a16="http://schemas.microsoft.com/office/drawing/2014/main" id="{96A4B329-4DE7-4602-9E44-8897A98E006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5" name="연결선: 꺾임 170">
          <a:extLst>
            <a:ext uri="{FF2B5EF4-FFF2-40B4-BE49-F238E27FC236}">
              <a16:creationId xmlns:a16="http://schemas.microsoft.com/office/drawing/2014/main" id="{7AA10977-F7F0-4F1D-B667-4A58ECED73A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6" name="연결선: 꺾임 171">
          <a:extLst>
            <a:ext uri="{FF2B5EF4-FFF2-40B4-BE49-F238E27FC236}">
              <a16:creationId xmlns:a16="http://schemas.microsoft.com/office/drawing/2014/main" id="{94B6D560-0B52-4E48-9508-9C9C0E9D1C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7" name="연결선: 꺾임 172">
          <a:extLst>
            <a:ext uri="{FF2B5EF4-FFF2-40B4-BE49-F238E27FC236}">
              <a16:creationId xmlns:a16="http://schemas.microsoft.com/office/drawing/2014/main" id="{7258F5BC-E2A7-44D0-AA13-C2A0F2F1575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8" name="연결선: 꺾임 173">
          <a:extLst>
            <a:ext uri="{FF2B5EF4-FFF2-40B4-BE49-F238E27FC236}">
              <a16:creationId xmlns:a16="http://schemas.microsoft.com/office/drawing/2014/main" id="{1FCC178D-29A1-4891-82E4-62336245E0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9" name="연결선: 꺾임 174">
          <a:extLst>
            <a:ext uri="{FF2B5EF4-FFF2-40B4-BE49-F238E27FC236}">
              <a16:creationId xmlns:a16="http://schemas.microsoft.com/office/drawing/2014/main" id="{D71FD233-4562-462C-BAE8-6EE48657F1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0" name="연결선: 꺾임 175">
          <a:extLst>
            <a:ext uri="{FF2B5EF4-FFF2-40B4-BE49-F238E27FC236}">
              <a16:creationId xmlns:a16="http://schemas.microsoft.com/office/drawing/2014/main" id="{BAACCEF7-D031-47DC-A927-8121D904D13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1" name="연결선: 꺾임 176">
          <a:extLst>
            <a:ext uri="{FF2B5EF4-FFF2-40B4-BE49-F238E27FC236}">
              <a16:creationId xmlns:a16="http://schemas.microsoft.com/office/drawing/2014/main" id="{1EFAC44B-F456-4E80-B352-F1B2FC38DAE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2" name="연결선: 꺾임 177">
          <a:extLst>
            <a:ext uri="{FF2B5EF4-FFF2-40B4-BE49-F238E27FC236}">
              <a16:creationId xmlns:a16="http://schemas.microsoft.com/office/drawing/2014/main" id="{B1AA5FEB-4C06-4683-9F34-0670F66C7CD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3" name="연결선: 꺾임 178">
          <a:extLst>
            <a:ext uri="{FF2B5EF4-FFF2-40B4-BE49-F238E27FC236}">
              <a16:creationId xmlns:a16="http://schemas.microsoft.com/office/drawing/2014/main" id="{61FCCA01-9521-465F-BBFB-C5907E1B21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4" name="연결선: 꺾임 179">
          <a:extLst>
            <a:ext uri="{FF2B5EF4-FFF2-40B4-BE49-F238E27FC236}">
              <a16:creationId xmlns:a16="http://schemas.microsoft.com/office/drawing/2014/main" id="{1198F6D1-8503-454C-A1CE-5E29887F7C4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5" name="연결선: 꺾임 180">
          <a:extLst>
            <a:ext uri="{FF2B5EF4-FFF2-40B4-BE49-F238E27FC236}">
              <a16:creationId xmlns:a16="http://schemas.microsoft.com/office/drawing/2014/main" id="{A7917038-9D24-482F-B847-B03DD5DE710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6" name="연결선: 꺾임 181">
          <a:extLst>
            <a:ext uri="{FF2B5EF4-FFF2-40B4-BE49-F238E27FC236}">
              <a16:creationId xmlns:a16="http://schemas.microsoft.com/office/drawing/2014/main" id="{4D7E4032-5BDA-4668-B587-368DD418CDC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7" name="연결선: 꺾임 182">
          <a:extLst>
            <a:ext uri="{FF2B5EF4-FFF2-40B4-BE49-F238E27FC236}">
              <a16:creationId xmlns:a16="http://schemas.microsoft.com/office/drawing/2014/main" id="{600E6FAF-0430-49ED-96A2-27CC1D9B090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8" name="연결선: 꺾임 183">
          <a:extLst>
            <a:ext uri="{FF2B5EF4-FFF2-40B4-BE49-F238E27FC236}">
              <a16:creationId xmlns:a16="http://schemas.microsoft.com/office/drawing/2014/main" id="{F971A612-C661-407D-B526-33296E46EA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9" name="연결선: 꺾임 184">
          <a:extLst>
            <a:ext uri="{FF2B5EF4-FFF2-40B4-BE49-F238E27FC236}">
              <a16:creationId xmlns:a16="http://schemas.microsoft.com/office/drawing/2014/main" id="{A08790F9-711C-4C19-9373-1EF92F35132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0" name="연결선: 꺾임 185">
          <a:extLst>
            <a:ext uri="{FF2B5EF4-FFF2-40B4-BE49-F238E27FC236}">
              <a16:creationId xmlns:a16="http://schemas.microsoft.com/office/drawing/2014/main" id="{53D511DD-1007-492A-8B15-23FE8C87267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1" name="연결선: 꺾임 186">
          <a:extLst>
            <a:ext uri="{FF2B5EF4-FFF2-40B4-BE49-F238E27FC236}">
              <a16:creationId xmlns:a16="http://schemas.microsoft.com/office/drawing/2014/main" id="{414B641A-670C-4E5E-97E9-9AED92C411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2" name="연결선: 꺾임 187">
          <a:extLst>
            <a:ext uri="{FF2B5EF4-FFF2-40B4-BE49-F238E27FC236}">
              <a16:creationId xmlns:a16="http://schemas.microsoft.com/office/drawing/2014/main" id="{F43D79E7-9206-4DBA-B2B0-1F2C2B9F09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3" name="연결선: 꺾임 188">
          <a:extLst>
            <a:ext uri="{FF2B5EF4-FFF2-40B4-BE49-F238E27FC236}">
              <a16:creationId xmlns:a16="http://schemas.microsoft.com/office/drawing/2014/main" id="{AEF4946E-DE08-428C-8D50-FD93DF0E8DC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4" name="연결선: 꺾임 189">
          <a:extLst>
            <a:ext uri="{FF2B5EF4-FFF2-40B4-BE49-F238E27FC236}">
              <a16:creationId xmlns:a16="http://schemas.microsoft.com/office/drawing/2014/main" id="{28EF465F-DE90-4E7F-AE0C-8EB17B7EC8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5" name="연결선: 꺾임 190">
          <a:extLst>
            <a:ext uri="{FF2B5EF4-FFF2-40B4-BE49-F238E27FC236}">
              <a16:creationId xmlns:a16="http://schemas.microsoft.com/office/drawing/2014/main" id="{70710D1F-8131-46F0-BF37-E78266C2B98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6" name="연결선: 꺾임 191">
          <a:extLst>
            <a:ext uri="{FF2B5EF4-FFF2-40B4-BE49-F238E27FC236}">
              <a16:creationId xmlns:a16="http://schemas.microsoft.com/office/drawing/2014/main" id="{FD47F098-FF55-41C5-AAAE-2FA984BE99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7" name="연결선: 꺾임 192">
          <a:extLst>
            <a:ext uri="{FF2B5EF4-FFF2-40B4-BE49-F238E27FC236}">
              <a16:creationId xmlns:a16="http://schemas.microsoft.com/office/drawing/2014/main" id="{B516718D-43D4-4025-8876-E106FCC6E3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8" name="연결선: 꺾임 193">
          <a:extLst>
            <a:ext uri="{FF2B5EF4-FFF2-40B4-BE49-F238E27FC236}">
              <a16:creationId xmlns:a16="http://schemas.microsoft.com/office/drawing/2014/main" id="{FF730DF5-1A3B-4766-8B99-A02FA0F345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9" name="연결선: 꺾임 194">
          <a:extLst>
            <a:ext uri="{FF2B5EF4-FFF2-40B4-BE49-F238E27FC236}">
              <a16:creationId xmlns:a16="http://schemas.microsoft.com/office/drawing/2014/main" id="{98AD065B-7C11-46B8-A38A-83274EEF419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0" name="연결선: 꺾임 195">
          <a:extLst>
            <a:ext uri="{FF2B5EF4-FFF2-40B4-BE49-F238E27FC236}">
              <a16:creationId xmlns:a16="http://schemas.microsoft.com/office/drawing/2014/main" id="{4D60C7D4-C3FA-40ED-BFDD-46276CF303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1" name="연결선: 꺾임 196">
          <a:extLst>
            <a:ext uri="{FF2B5EF4-FFF2-40B4-BE49-F238E27FC236}">
              <a16:creationId xmlns:a16="http://schemas.microsoft.com/office/drawing/2014/main" id="{F93E8DC9-7361-4204-92A6-C1E866DC57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2" name="연결선: 꺾임 197">
          <a:extLst>
            <a:ext uri="{FF2B5EF4-FFF2-40B4-BE49-F238E27FC236}">
              <a16:creationId xmlns:a16="http://schemas.microsoft.com/office/drawing/2014/main" id="{C068A266-349B-4FAF-AA06-C4338E33A34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3" name="연결선: 꺾임 198">
          <a:extLst>
            <a:ext uri="{FF2B5EF4-FFF2-40B4-BE49-F238E27FC236}">
              <a16:creationId xmlns:a16="http://schemas.microsoft.com/office/drawing/2014/main" id="{E9631B7A-C8D8-4AA2-BC79-CB3F8DB86E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4" name="연결선: 꺾임 199">
          <a:extLst>
            <a:ext uri="{FF2B5EF4-FFF2-40B4-BE49-F238E27FC236}">
              <a16:creationId xmlns:a16="http://schemas.microsoft.com/office/drawing/2014/main" id="{75FA18D2-9253-4744-B3B1-37E664F147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5" name="연결선: 꺾임 200">
          <a:extLst>
            <a:ext uri="{FF2B5EF4-FFF2-40B4-BE49-F238E27FC236}">
              <a16:creationId xmlns:a16="http://schemas.microsoft.com/office/drawing/2014/main" id="{FCF9F5DD-C8AA-400D-ABF6-BEC66C35EC5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6" name="연결선: 꺾임 201">
          <a:extLst>
            <a:ext uri="{FF2B5EF4-FFF2-40B4-BE49-F238E27FC236}">
              <a16:creationId xmlns:a16="http://schemas.microsoft.com/office/drawing/2014/main" id="{EC76225B-342B-4240-B344-AFB176DC489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7" name="연결선: 꺾임 202">
          <a:extLst>
            <a:ext uri="{FF2B5EF4-FFF2-40B4-BE49-F238E27FC236}">
              <a16:creationId xmlns:a16="http://schemas.microsoft.com/office/drawing/2014/main" id="{E5D67502-7550-4E25-AA87-691DF2A2C4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8" name="연결선: 꺾임 203">
          <a:extLst>
            <a:ext uri="{FF2B5EF4-FFF2-40B4-BE49-F238E27FC236}">
              <a16:creationId xmlns:a16="http://schemas.microsoft.com/office/drawing/2014/main" id="{9A753F7D-5AF0-4FE3-AB8D-274DC0506FD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9" name="연결선: 꺾임 204">
          <a:extLst>
            <a:ext uri="{FF2B5EF4-FFF2-40B4-BE49-F238E27FC236}">
              <a16:creationId xmlns:a16="http://schemas.microsoft.com/office/drawing/2014/main" id="{F3AD53D7-3232-4F2B-ADF4-349506C4F40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0" name="연결선: 꺾임 205">
          <a:extLst>
            <a:ext uri="{FF2B5EF4-FFF2-40B4-BE49-F238E27FC236}">
              <a16:creationId xmlns:a16="http://schemas.microsoft.com/office/drawing/2014/main" id="{8F5B3AF8-1811-4437-B36D-F2BB9E49478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1" name="연결선: 꺾임 206">
          <a:extLst>
            <a:ext uri="{FF2B5EF4-FFF2-40B4-BE49-F238E27FC236}">
              <a16:creationId xmlns:a16="http://schemas.microsoft.com/office/drawing/2014/main" id="{FEAB0C88-53ED-4A31-B8ED-7784707375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2" name="연결선: 꺾임 207">
          <a:extLst>
            <a:ext uri="{FF2B5EF4-FFF2-40B4-BE49-F238E27FC236}">
              <a16:creationId xmlns:a16="http://schemas.microsoft.com/office/drawing/2014/main" id="{9094E276-08AC-4274-8F93-3582E7AE92F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3" name="연결선: 꺾임 208">
          <a:extLst>
            <a:ext uri="{FF2B5EF4-FFF2-40B4-BE49-F238E27FC236}">
              <a16:creationId xmlns:a16="http://schemas.microsoft.com/office/drawing/2014/main" id="{019A37DF-D000-4298-A46E-8ED420F12FC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4" name="연결선: 꺾임 209">
          <a:extLst>
            <a:ext uri="{FF2B5EF4-FFF2-40B4-BE49-F238E27FC236}">
              <a16:creationId xmlns:a16="http://schemas.microsoft.com/office/drawing/2014/main" id="{F316A5D9-26F5-40A2-B098-2D3589B0776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5" name="연결선: 꺾임 210">
          <a:extLst>
            <a:ext uri="{FF2B5EF4-FFF2-40B4-BE49-F238E27FC236}">
              <a16:creationId xmlns:a16="http://schemas.microsoft.com/office/drawing/2014/main" id="{293D604C-05C8-4B71-9589-FC135130716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6" name="연결선: 꺾임 211">
          <a:extLst>
            <a:ext uri="{FF2B5EF4-FFF2-40B4-BE49-F238E27FC236}">
              <a16:creationId xmlns:a16="http://schemas.microsoft.com/office/drawing/2014/main" id="{01E86E51-F7E2-43B8-A713-E992C8C0D76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7" name="연결선: 꺾임 212">
          <a:extLst>
            <a:ext uri="{FF2B5EF4-FFF2-40B4-BE49-F238E27FC236}">
              <a16:creationId xmlns:a16="http://schemas.microsoft.com/office/drawing/2014/main" id="{F28E8BF3-69D4-4193-A7C2-62BFD567740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8" name="연결선: 꺾임 213">
          <a:extLst>
            <a:ext uri="{FF2B5EF4-FFF2-40B4-BE49-F238E27FC236}">
              <a16:creationId xmlns:a16="http://schemas.microsoft.com/office/drawing/2014/main" id="{95C84EE7-44BB-4CEC-8CAE-779F3B0B7DE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9" name="연결선: 꺾임 214">
          <a:extLst>
            <a:ext uri="{FF2B5EF4-FFF2-40B4-BE49-F238E27FC236}">
              <a16:creationId xmlns:a16="http://schemas.microsoft.com/office/drawing/2014/main" id="{A0410D4D-2185-436C-B7EB-3DBC4AD4EFB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0" name="연결선: 꺾임 215">
          <a:extLst>
            <a:ext uri="{FF2B5EF4-FFF2-40B4-BE49-F238E27FC236}">
              <a16:creationId xmlns:a16="http://schemas.microsoft.com/office/drawing/2014/main" id="{732E517B-2EFF-4CD8-8856-36CCB495113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1" name="연결선: 꺾임 216">
          <a:extLst>
            <a:ext uri="{FF2B5EF4-FFF2-40B4-BE49-F238E27FC236}">
              <a16:creationId xmlns:a16="http://schemas.microsoft.com/office/drawing/2014/main" id="{E8049D9F-7344-4EC3-8E21-F3FB049DD44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2" name="연결선: 꺾임 217">
          <a:extLst>
            <a:ext uri="{FF2B5EF4-FFF2-40B4-BE49-F238E27FC236}">
              <a16:creationId xmlns:a16="http://schemas.microsoft.com/office/drawing/2014/main" id="{31A193BF-E648-4DAD-9059-86847E76E1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3" name="연결선: 꺾임 218">
          <a:extLst>
            <a:ext uri="{FF2B5EF4-FFF2-40B4-BE49-F238E27FC236}">
              <a16:creationId xmlns:a16="http://schemas.microsoft.com/office/drawing/2014/main" id="{4B2AA20D-1D1B-4659-89FA-D525CD91759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4" name="연결선: 꺾임 219">
          <a:extLst>
            <a:ext uri="{FF2B5EF4-FFF2-40B4-BE49-F238E27FC236}">
              <a16:creationId xmlns:a16="http://schemas.microsoft.com/office/drawing/2014/main" id="{3DAD4410-6383-4E78-A58E-B25309132E3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5" name="연결선: 꺾임 220">
          <a:extLst>
            <a:ext uri="{FF2B5EF4-FFF2-40B4-BE49-F238E27FC236}">
              <a16:creationId xmlns:a16="http://schemas.microsoft.com/office/drawing/2014/main" id="{EDC20A80-3EAE-47B3-88EE-BFD28634F8E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6" name="연결선: 꺾임 221">
          <a:extLst>
            <a:ext uri="{FF2B5EF4-FFF2-40B4-BE49-F238E27FC236}">
              <a16:creationId xmlns:a16="http://schemas.microsoft.com/office/drawing/2014/main" id="{687D1B1E-E3E9-46BD-863C-F0C8335381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7" name="연결선: 꺾임 222">
          <a:extLst>
            <a:ext uri="{FF2B5EF4-FFF2-40B4-BE49-F238E27FC236}">
              <a16:creationId xmlns:a16="http://schemas.microsoft.com/office/drawing/2014/main" id="{B82839D1-B0D5-4EAB-A2D8-62609DFEBC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8" name="연결선: 꺾임 223">
          <a:extLst>
            <a:ext uri="{FF2B5EF4-FFF2-40B4-BE49-F238E27FC236}">
              <a16:creationId xmlns:a16="http://schemas.microsoft.com/office/drawing/2014/main" id="{2D8692FE-DFC1-414F-A311-F24F2E65A8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9" name="연결선: 꺾임 224">
          <a:extLst>
            <a:ext uri="{FF2B5EF4-FFF2-40B4-BE49-F238E27FC236}">
              <a16:creationId xmlns:a16="http://schemas.microsoft.com/office/drawing/2014/main" id="{8914E56E-5ECD-4D3E-B7B7-C6027E5F2C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0" name="연결선: 꺾임 225">
          <a:extLst>
            <a:ext uri="{FF2B5EF4-FFF2-40B4-BE49-F238E27FC236}">
              <a16:creationId xmlns:a16="http://schemas.microsoft.com/office/drawing/2014/main" id="{54DBA795-C3E9-431F-BD88-72C3678578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1" name="연결선: 꺾임 226">
          <a:extLst>
            <a:ext uri="{FF2B5EF4-FFF2-40B4-BE49-F238E27FC236}">
              <a16:creationId xmlns:a16="http://schemas.microsoft.com/office/drawing/2014/main" id="{1E7656A4-79FA-4FCF-B4A0-7C7966F4253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2" name="연결선: 꺾임 227">
          <a:extLst>
            <a:ext uri="{FF2B5EF4-FFF2-40B4-BE49-F238E27FC236}">
              <a16:creationId xmlns:a16="http://schemas.microsoft.com/office/drawing/2014/main" id="{90A58713-6F87-4381-9566-4CD5C779FD7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3" name="연결선: 꺾임 228">
          <a:extLst>
            <a:ext uri="{FF2B5EF4-FFF2-40B4-BE49-F238E27FC236}">
              <a16:creationId xmlns:a16="http://schemas.microsoft.com/office/drawing/2014/main" id="{69E292C0-86BE-4E2C-99FB-AB0DA9FB79A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4" name="연결선: 꺾임 229">
          <a:extLst>
            <a:ext uri="{FF2B5EF4-FFF2-40B4-BE49-F238E27FC236}">
              <a16:creationId xmlns:a16="http://schemas.microsoft.com/office/drawing/2014/main" id="{88626CA2-6144-4B87-8E6C-263C476815E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5" name="연결선: 꺾임 230">
          <a:extLst>
            <a:ext uri="{FF2B5EF4-FFF2-40B4-BE49-F238E27FC236}">
              <a16:creationId xmlns:a16="http://schemas.microsoft.com/office/drawing/2014/main" id="{BADBD111-C1BB-4154-AA9D-A3A36476BD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6" name="연결선: 꺾임 231">
          <a:extLst>
            <a:ext uri="{FF2B5EF4-FFF2-40B4-BE49-F238E27FC236}">
              <a16:creationId xmlns:a16="http://schemas.microsoft.com/office/drawing/2014/main" id="{042CD6A9-F798-4F11-9ED3-2E2B574FA3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7" name="연결선: 꺾임 232">
          <a:extLst>
            <a:ext uri="{FF2B5EF4-FFF2-40B4-BE49-F238E27FC236}">
              <a16:creationId xmlns:a16="http://schemas.microsoft.com/office/drawing/2014/main" id="{E436FF10-865D-45C9-9254-2F469F440F9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8" name="연결선: 꺾임 233">
          <a:extLst>
            <a:ext uri="{FF2B5EF4-FFF2-40B4-BE49-F238E27FC236}">
              <a16:creationId xmlns:a16="http://schemas.microsoft.com/office/drawing/2014/main" id="{B3BFA687-191E-4C95-884D-B31B52AAD78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9" name="연결선: 꺾임 234">
          <a:extLst>
            <a:ext uri="{FF2B5EF4-FFF2-40B4-BE49-F238E27FC236}">
              <a16:creationId xmlns:a16="http://schemas.microsoft.com/office/drawing/2014/main" id="{7107F834-0405-4630-811B-9E16EFDECE7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0" name="연결선: 꺾임 235">
          <a:extLst>
            <a:ext uri="{FF2B5EF4-FFF2-40B4-BE49-F238E27FC236}">
              <a16:creationId xmlns:a16="http://schemas.microsoft.com/office/drawing/2014/main" id="{B6B6F9C6-5105-41A9-A41A-D64C7C263B8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1" name="연결선: 꺾임 236">
          <a:extLst>
            <a:ext uri="{FF2B5EF4-FFF2-40B4-BE49-F238E27FC236}">
              <a16:creationId xmlns:a16="http://schemas.microsoft.com/office/drawing/2014/main" id="{A55E8074-314B-4FA3-A011-ABD0EA34EE9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2" name="연결선: 꺾임 237">
          <a:extLst>
            <a:ext uri="{FF2B5EF4-FFF2-40B4-BE49-F238E27FC236}">
              <a16:creationId xmlns:a16="http://schemas.microsoft.com/office/drawing/2014/main" id="{8654C2E1-EB42-4158-A0E9-AD09A025EF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3" name="연결선: 꺾임 238">
          <a:extLst>
            <a:ext uri="{FF2B5EF4-FFF2-40B4-BE49-F238E27FC236}">
              <a16:creationId xmlns:a16="http://schemas.microsoft.com/office/drawing/2014/main" id="{9FB14185-5890-4F08-A167-A8270570302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4" name="연결선: 꺾임 239">
          <a:extLst>
            <a:ext uri="{FF2B5EF4-FFF2-40B4-BE49-F238E27FC236}">
              <a16:creationId xmlns:a16="http://schemas.microsoft.com/office/drawing/2014/main" id="{A7550B10-01C2-46D1-AF73-79C38F3D90C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5" name="연결선: 꺾임 240">
          <a:extLst>
            <a:ext uri="{FF2B5EF4-FFF2-40B4-BE49-F238E27FC236}">
              <a16:creationId xmlns:a16="http://schemas.microsoft.com/office/drawing/2014/main" id="{3CF915F7-5D79-4969-B753-B1E183E9B34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6" name="연결선: 꺾임 241">
          <a:extLst>
            <a:ext uri="{FF2B5EF4-FFF2-40B4-BE49-F238E27FC236}">
              <a16:creationId xmlns:a16="http://schemas.microsoft.com/office/drawing/2014/main" id="{F4B56D6C-0A0A-41DC-BE11-B0AE1C7D7A7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7" name="연결선: 꺾임 242">
          <a:extLst>
            <a:ext uri="{FF2B5EF4-FFF2-40B4-BE49-F238E27FC236}">
              <a16:creationId xmlns:a16="http://schemas.microsoft.com/office/drawing/2014/main" id="{E8B24E45-B744-4C87-9814-F064F85F722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8" name="연결선: 꺾임 243">
          <a:extLst>
            <a:ext uri="{FF2B5EF4-FFF2-40B4-BE49-F238E27FC236}">
              <a16:creationId xmlns:a16="http://schemas.microsoft.com/office/drawing/2014/main" id="{5378ECDE-B547-4B80-A02C-3DB83B18E2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9" name="연결선: 꺾임 244">
          <a:extLst>
            <a:ext uri="{FF2B5EF4-FFF2-40B4-BE49-F238E27FC236}">
              <a16:creationId xmlns:a16="http://schemas.microsoft.com/office/drawing/2014/main" id="{70E138BE-2DDA-4164-AEEF-675EDCB5C8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0" name="연결선: 꺾임 245">
          <a:extLst>
            <a:ext uri="{FF2B5EF4-FFF2-40B4-BE49-F238E27FC236}">
              <a16:creationId xmlns:a16="http://schemas.microsoft.com/office/drawing/2014/main" id="{F72F2B52-4117-442C-A173-10BF67C2B8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1" name="연결선: 꺾임 246">
          <a:extLst>
            <a:ext uri="{FF2B5EF4-FFF2-40B4-BE49-F238E27FC236}">
              <a16:creationId xmlns:a16="http://schemas.microsoft.com/office/drawing/2014/main" id="{2C7C5F44-B78D-4BFB-AA1A-09D16A876B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2" name="연결선: 꺾임 247">
          <a:extLst>
            <a:ext uri="{FF2B5EF4-FFF2-40B4-BE49-F238E27FC236}">
              <a16:creationId xmlns:a16="http://schemas.microsoft.com/office/drawing/2014/main" id="{F02417B8-A0DF-4346-951B-B94D07DF2D4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3" name="연결선: 꺾임 248">
          <a:extLst>
            <a:ext uri="{FF2B5EF4-FFF2-40B4-BE49-F238E27FC236}">
              <a16:creationId xmlns:a16="http://schemas.microsoft.com/office/drawing/2014/main" id="{F0885D3E-0597-4B9D-AA0D-DA33A770E44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4" name="연결선: 꺾임 249">
          <a:extLst>
            <a:ext uri="{FF2B5EF4-FFF2-40B4-BE49-F238E27FC236}">
              <a16:creationId xmlns:a16="http://schemas.microsoft.com/office/drawing/2014/main" id="{9E8878C5-3D27-4810-8C5E-FC1D7886D64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5" name="연결선: 꺾임 250">
          <a:extLst>
            <a:ext uri="{FF2B5EF4-FFF2-40B4-BE49-F238E27FC236}">
              <a16:creationId xmlns:a16="http://schemas.microsoft.com/office/drawing/2014/main" id="{A1D6D8AB-3A55-4742-92B1-9ED0C86F9BD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6" name="연결선: 꺾임 263">
          <a:extLst>
            <a:ext uri="{FF2B5EF4-FFF2-40B4-BE49-F238E27FC236}">
              <a16:creationId xmlns:a16="http://schemas.microsoft.com/office/drawing/2014/main" id="{CB756EE9-CB69-407A-B0CD-76A074E0FD3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7" name="연결선: 꺾임 264">
          <a:extLst>
            <a:ext uri="{FF2B5EF4-FFF2-40B4-BE49-F238E27FC236}">
              <a16:creationId xmlns:a16="http://schemas.microsoft.com/office/drawing/2014/main" id="{9940E444-348A-47A9-AEDC-6470AC043E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8" name="연결선: 꺾임 265">
          <a:extLst>
            <a:ext uri="{FF2B5EF4-FFF2-40B4-BE49-F238E27FC236}">
              <a16:creationId xmlns:a16="http://schemas.microsoft.com/office/drawing/2014/main" id="{3F1AAB84-22AA-4073-B22D-11450AD9C30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9" name="연결선: 꺾임 266">
          <a:extLst>
            <a:ext uri="{FF2B5EF4-FFF2-40B4-BE49-F238E27FC236}">
              <a16:creationId xmlns:a16="http://schemas.microsoft.com/office/drawing/2014/main" id="{0F992E93-DDA7-4971-8E28-D07EDA3B77D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0" name="연결선: 꺾임 267">
          <a:extLst>
            <a:ext uri="{FF2B5EF4-FFF2-40B4-BE49-F238E27FC236}">
              <a16:creationId xmlns:a16="http://schemas.microsoft.com/office/drawing/2014/main" id="{D39D1BEE-A7F7-4385-97EF-1606A4BC5BA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1" name="연결선: 꺾임 268">
          <a:extLst>
            <a:ext uri="{FF2B5EF4-FFF2-40B4-BE49-F238E27FC236}">
              <a16:creationId xmlns:a16="http://schemas.microsoft.com/office/drawing/2014/main" id="{20D75703-F499-4F8B-AFD6-DF00A39CEC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2" name="연결선: 꺾임 269">
          <a:extLst>
            <a:ext uri="{FF2B5EF4-FFF2-40B4-BE49-F238E27FC236}">
              <a16:creationId xmlns:a16="http://schemas.microsoft.com/office/drawing/2014/main" id="{41381D25-5E8B-4B40-A9A3-469DC66D25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3" name="연결선: 꺾임 270">
          <a:extLst>
            <a:ext uri="{FF2B5EF4-FFF2-40B4-BE49-F238E27FC236}">
              <a16:creationId xmlns:a16="http://schemas.microsoft.com/office/drawing/2014/main" id="{7AFA4B19-7906-4E9B-883D-A8A5AD920ED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4" name="연결선: 꺾임 271">
          <a:extLst>
            <a:ext uri="{FF2B5EF4-FFF2-40B4-BE49-F238E27FC236}">
              <a16:creationId xmlns:a16="http://schemas.microsoft.com/office/drawing/2014/main" id="{C212780A-BC8F-40F5-A299-400B0365657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5" name="연결선: 꺾임 272">
          <a:extLst>
            <a:ext uri="{FF2B5EF4-FFF2-40B4-BE49-F238E27FC236}">
              <a16:creationId xmlns:a16="http://schemas.microsoft.com/office/drawing/2014/main" id="{F1A5D988-E3FE-45D5-BE68-1D734B91FF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6" name="연결선: 꺾임 273">
          <a:extLst>
            <a:ext uri="{FF2B5EF4-FFF2-40B4-BE49-F238E27FC236}">
              <a16:creationId xmlns:a16="http://schemas.microsoft.com/office/drawing/2014/main" id="{BD69CECE-F858-4F6C-96B5-9D8F8231BD7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7" name="연결선: 꺾임 274">
          <a:extLst>
            <a:ext uri="{FF2B5EF4-FFF2-40B4-BE49-F238E27FC236}">
              <a16:creationId xmlns:a16="http://schemas.microsoft.com/office/drawing/2014/main" id="{0266E3CF-3D5A-4E9A-80C0-8B0A015E09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8" name="연결선: 꺾임 275">
          <a:extLst>
            <a:ext uri="{FF2B5EF4-FFF2-40B4-BE49-F238E27FC236}">
              <a16:creationId xmlns:a16="http://schemas.microsoft.com/office/drawing/2014/main" id="{9374E7C9-B755-4D00-836A-6CFCA105EF3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9" name="연결선: 꺾임 276">
          <a:extLst>
            <a:ext uri="{FF2B5EF4-FFF2-40B4-BE49-F238E27FC236}">
              <a16:creationId xmlns:a16="http://schemas.microsoft.com/office/drawing/2014/main" id="{81B06E1A-686F-4C14-B3CC-36751373C50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0" name="연결선: 꺾임 277">
          <a:extLst>
            <a:ext uri="{FF2B5EF4-FFF2-40B4-BE49-F238E27FC236}">
              <a16:creationId xmlns:a16="http://schemas.microsoft.com/office/drawing/2014/main" id="{3287CD7B-177B-4570-8CD0-79C565DCE56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1" name="연결선: 꺾임 278">
          <a:extLst>
            <a:ext uri="{FF2B5EF4-FFF2-40B4-BE49-F238E27FC236}">
              <a16:creationId xmlns:a16="http://schemas.microsoft.com/office/drawing/2014/main" id="{5A72ED8B-87DE-4090-BBEC-B22FA6798A5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2" name="연결선: 꺾임 279">
          <a:extLst>
            <a:ext uri="{FF2B5EF4-FFF2-40B4-BE49-F238E27FC236}">
              <a16:creationId xmlns:a16="http://schemas.microsoft.com/office/drawing/2014/main" id="{E4FA3D13-384C-4080-AA09-68441862753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3" name="연결선: 꺾임 280">
          <a:extLst>
            <a:ext uri="{FF2B5EF4-FFF2-40B4-BE49-F238E27FC236}">
              <a16:creationId xmlns:a16="http://schemas.microsoft.com/office/drawing/2014/main" id="{BC5D7E71-C683-4A29-96A9-445C4B77226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4" name="연결선: 꺾임 281">
          <a:extLst>
            <a:ext uri="{FF2B5EF4-FFF2-40B4-BE49-F238E27FC236}">
              <a16:creationId xmlns:a16="http://schemas.microsoft.com/office/drawing/2014/main" id="{8556825D-7156-4904-9853-2A61BF74B2D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5" name="연결선: 꺾임 282">
          <a:extLst>
            <a:ext uri="{FF2B5EF4-FFF2-40B4-BE49-F238E27FC236}">
              <a16:creationId xmlns:a16="http://schemas.microsoft.com/office/drawing/2014/main" id="{21441FFA-996B-466E-9057-7472A67A5D3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6" name="연결선: 꺾임 283">
          <a:extLst>
            <a:ext uri="{FF2B5EF4-FFF2-40B4-BE49-F238E27FC236}">
              <a16:creationId xmlns:a16="http://schemas.microsoft.com/office/drawing/2014/main" id="{150DF014-B567-490D-8A2E-C332C2D7300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7" name="연결선: 꺾임 284">
          <a:extLst>
            <a:ext uri="{FF2B5EF4-FFF2-40B4-BE49-F238E27FC236}">
              <a16:creationId xmlns:a16="http://schemas.microsoft.com/office/drawing/2014/main" id="{BA39D38C-D634-471B-930B-F97E366927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8" name="연결선: 꺾임 285">
          <a:extLst>
            <a:ext uri="{FF2B5EF4-FFF2-40B4-BE49-F238E27FC236}">
              <a16:creationId xmlns:a16="http://schemas.microsoft.com/office/drawing/2014/main" id="{546E697C-8058-4837-8960-3389A6C39F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9" name="연결선: 꺾임 286">
          <a:extLst>
            <a:ext uri="{FF2B5EF4-FFF2-40B4-BE49-F238E27FC236}">
              <a16:creationId xmlns:a16="http://schemas.microsoft.com/office/drawing/2014/main" id="{8E9029D7-45E7-4523-BD2B-FCCDE06208A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0" name="연결선: 꺾임 287">
          <a:extLst>
            <a:ext uri="{FF2B5EF4-FFF2-40B4-BE49-F238E27FC236}">
              <a16:creationId xmlns:a16="http://schemas.microsoft.com/office/drawing/2014/main" id="{920BC37D-7F0F-4572-A75E-3D4C49B458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1" name="연결선: 꺾임 288">
          <a:extLst>
            <a:ext uri="{FF2B5EF4-FFF2-40B4-BE49-F238E27FC236}">
              <a16:creationId xmlns:a16="http://schemas.microsoft.com/office/drawing/2014/main" id="{91658046-B3E6-4BA6-B7C5-A7C22403427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2" name="연결선: 꺾임 289">
          <a:extLst>
            <a:ext uri="{FF2B5EF4-FFF2-40B4-BE49-F238E27FC236}">
              <a16:creationId xmlns:a16="http://schemas.microsoft.com/office/drawing/2014/main" id="{C128EACC-CC54-4DB3-8ABE-4366C2E8492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3" name="연결선: 꺾임 290">
          <a:extLst>
            <a:ext uri="{FF2B5EF4-FFF2-40B4-BE49-F238E27FC236}">
              <a16:creationId xmlns:a16="http://schemas.microsoft.com/office/drawing/2014/main" id="{3E7C6222-6FDD-464F-9B8F-7D0EA87246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4" name="연결선: 꺾임 291">
          <a:extLst>
            <a:ext uri="{FF2B5EF4-FFF2-40B4-BE49-F238E27FC236}">
              <a16:creationId xmlns:a16="http://schemas.microsoft.com/office/drawing/2014/main" id="{39DC2E0C-D2AC-4B66-B0C7-2C367BF0431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5" name="연결선: 꺾임 292">
          <a:extLst>
            <a:ext uri="{FF2B5EF4-FFF2-40B4-BE49-F238E27FC236}">
              <a16:creationId xmlns:a16="http://schemas.microsoft.com/office/drawing/2014/main" id="{40D55762-2DBE-44C8-BE80-858987112C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6" name="연결선: 꺾임 293">
          <a:extLst>
            <a:ext uri="{FF2B5EF4-FFF2-40B4-BE49-F238E27FC236}">
              <a16:creationId xmlns:a16="http://schemas.microsoft.com/office/drawing/2014/main" id="{735F4C66-84D7-4BDC-9796-1B4307B0BA5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7" name="연결선: 꺾임 294">
          <a:extLst>
            <a:ext uri="{FF2B5EF4-FFF2-40B4-BE49-F238E27FC236}">
              <a16:creationId xmlns:a16="http://schemas.microsoft.com/office/drawing/2014/main" id="{C0C344B5-73E5-42EA-A00E-948DA82FEFE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8" name="연결선: 꺾임 295">
          <a:extLst>
            <a:ext uri="{FF2B5EF4-FFF2-40B4-BE49-F238E27FC236}">
              <a16:creationId xmlns:a16="http://schemas.microsoft.com/office/drawing/2014/main" id="{EFDE9977-7248-4EFB-B393-4019D26D30E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9" name="연결선: 꺾임 296">
          <a:extLst>
            <a:ext uri="{FF2B5EF4-FFF2-40B4-BE49-F238E27FC236}">
              <a16:creationId xmlns:a16="http://schemas.microsoft.com/office/drawing/2014/main" id="{077CF84F-564C-4252-9621-7D501555AA8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0" name="연결선: 꺾임 297">
          <a:extLst>
            <a:ext uri="{FF2B5EF4-FFF2-40B4-BE49-F238E27FC236}">
              <a16:creationId xmlns:a16="http://schemas.microsoft.com/office/drawing/2014/main" id="{BACAF581-8039-4302-BF98-E052F907105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1" name="연결선: 꺾임 298">
          <a:extLst>
            <a:ext uri="{FF2B5EF4-FFF2-40B4-BE49-F238E27FC236}">
              <a16:creationId xmlns:a16="http://schemas.microsoft.com/office/drawing/2014/main" id="{511E5E63-039F-436E-893F-13130673F52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2" name="연결선: 꺾임 299">
          <a:extLst>
            <a:ext uri="{FF2B5EF4-FFF2-40B4-BE49-F238E27FC236}">
              <a16:creationId xmlns:a16="http://schemas.microsoft.com/office/drawing/2014/main" id="{804E2832-B62F-4AFB-A0FA-15DFB3DAB37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3" name="연결선: 꺾임 300">
          <a:extLst>
            <a:ext uri="{FF2B5EF4-FFF2-40B4-BE49-F238E27FC236}">
              <a16:creationId xmlns:a16="http://schemas.microsoft.com/office/drawing/2014/main" id="{E61E1C10-EBBD-4472-B7E0-60F53D7BE9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4" name="연결선: 꺾임 301">
          <a:extLst>
            <a:ext uri="{FF2B5EF4-FFF2-40B4-BE49-F238E27FC236}">
              <a16:creationId xmlns:a16="http://schemas.microsoft.com/office/drawing/2014/main" id="{83C338A0-3F5D-4650-BA94-D88912E924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5" name="연결선: 꺾임 302">
          <a:extLst>
            <a:ext uri="{FF2B5EF4-FFF2-40B4-BE49-F238E27FC236}">
              <a16:creationId xmlns:a16="http://schemas.microsoft.com/office/drawing/2014/main" id="{43B238B2-440F-44E8-976C-9D6058C1C74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6" name="연결선: 꺾임 303">
          <a:extLst>
            <a:ext uri="{FF2B5EF4-FFF2-40B4-BE49-F238E27FC236}">
              <a16:creationId xmlns:a16="http://schemas.microsoft.com/office/drawing/2014/main" id="{D00C8B0A-C9BE-450C-BAC8-6D4E55B3267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7" name="연결선: 꺾임 304">
          <a:extLst>
            <a:ext uri="{FF2B5EF4-FFF2-40B4-BE49-F238E27FC236}">
              <a16:creationId xmlns:a16="http://schemas.microsoft.com/office/drawing/2014/main" id="{231388E8-4A68-4D57-8C2C-03D3C5524B0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8" name="연결선: 꺾임 305">
          <a:extLst>
            <a:ext uri="{FF2B5EF4-FFF2-40B4-BE49-F238E27FC236}">
              <a16:creationId xmlns:a16="http://schemas.microsoft.com/office/drawing/2014/main" id="{6C129804-A548-487C-8DEB-BB0147635E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9" name="연결선: 꺾임 306">
          <a:extLst>
            <a:ext uri="{FF2B5EF4-FFF2-40B4-BE49-F238E27FC236}">
              <a16:creationId xmlns:a16="http://schemas.microsoft.com/office/drawing/2014/main" id="{BF17510B-23D7-4738-B4D0-505D6D910D9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0" name="연결선: 꺾임 307">
          <a:extLst>
            <a:ext uri="{FF2B5EF4-FFF2-40B4-BE49-F238E27FC236}">
              <a16:creationId xmlns:a16="http://schemas.microsoft.com/office/drawing/2014/main" id="{2C8D2D71-0525-41B9-8B68-98470839A1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1" name="연결선: 꺾임 308">
          <a:extLst>
            <a:ext uri="{FF2B5EF4-FFF2-40B4-BE49-F238E27FC236}">
              <a16:creationId xmlns:a16="http://schemas.microsoft.com/office/drawing/2014/main" id="{944B84C2-4B84-4B05-8830-02D433F69DA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2" name="연결선: 꺾임 309">
          <a:extLst>
            <a:ext uri="{FF2B5EF4-FFF2-40B4-BE49-F238E27FC236}">
              <a16:creationId xmlns:a16="http://schemas.microsoft.com/office/drawing/2014/main" id="{6A7519E8-C30D-41E1-8B36-4CAFBDACBB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3" name="연결선: 꺾임 310">
          <a:extLst>
            <a:ext uri="{FF2B5EF4-FFF2-40B4-BE49-F238E27FC236}">
              <a16:creationId xmlns:a16="http://schemas.microsoft.com/office/drawing/2014/main" id="{236DEAE8-D525-4006-A59D-477960616D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4" name="연결선: 꺾임 311">
          <a:extLst>
            <a:ext uri="{FF2B5EF4-FFF2-40B4-BE49-F238E27FC236}">
              <a16:creationId xmlns:a16="http://schemas.microsoft.com/office/drawing/2014/main" id="{C4C29A65-1948-4D43-B49F-514D94E4C10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5" name="연결선: 꺾임 312">
          <a:extLst>
            <a:ext uri="{FF2B5EF4-FFF2-40B4-BE49-F238E27FC236}">
              <a16:creationId xmlns:a16="http://schemas.microsoft.com/office/drawing/2014/main" id="{F8EEAEA7-F909-4F8F-BDC7-6A29257D9CE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6" name="연결선: 꺾임 313">
          <a:extLst>
            <a:ext uri="{FF2B5EF4-FFF2-40B4-BE49-F238E27FC236}">
              <a16:creationId xmlns:a16="http://schemas.microsoft.com/office/drawing/2014/main" id="{73353FDE-0F1B-4E6E-9E01-F678B3746C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7" name="연결선: 꺾임 314">
          <a:extLst>
            <a:ext uri="{FF2B5EF4-FFF2-40B4-BE49-F238E27FC236}">
              <a16:creationId xmlns:a16="http://schemas.microsoft.com/office/drawing/2014/main" id="{4D534F21-55A3-4E72-8FFD-1CA97B4B67C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8" name="연결선: 꺾임 315">
          <a:extLst>
            <a:ext uri="{FF2B5EF4-FFF2-40B4-BE49-F238E27FC236}">
              <a16:creationId xmlns:a16="http://schemas.microsoft.com/office/drawing/2014/main" id="{F19D6419-F4E3-4A25-8656-4FA979F5BA9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9" name="연결선: 꺾임 316">
          <a:extLst>
            <a:ext uri="{FF2B5EF4-FFF2-40B4-BE49-F238E27FC236}">
              <a16:creationId xmlns:a16="http://schemas.microsoft.com/office/drawing/2014/main" id="{1B63F51B-4CE5-41CC-AC4B-28A82B00B83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0" name="연결선: 꺾임 317">
          <a:extLst>
            <a:ext uri="{FF2B5EF4-FFF2-40B4-BE49-F238E27FC236}">
              <a16:creationId xmlns:a16="http://schemas.microsoft.com/office/drawing/2014/main" id="{F06AB495-1022-4D51-9243-0CD4BE5C067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1" name="연결선: 꺾임 318">
          <a:extLst>
            <a:ext uri="{FF2B5EF4-FFF2-40B4-BE49-F238E27FC236}">
              <a16:creationId xmlns:a16="http://schemas.microsoft.com/office/drawing/2014/main" id="{A9D4A09D-F154-4931-A04C-376638DBB06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2" name="연결선: 꺾임 319">
          <a:extLst>
            <a:ext uri="{FF2B5EF4-FFF2-40B4-BE49-F238E27FC236}">
              <a16:creationId xmlns:a16="http://schemas.microsoft.com/office/drawing/2014/main" id="{5286A0E1-5EBA-4506-8799-3ADC86E15E1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3" name="연결선: 꺾임 320">
          <a:extLst>
            <a:ext uri="{FF2B5EF4-FFF2-40B4-BE49-F238E27FC236}">
              <a16:creationId xmlns:a16="http://schemas.microsoft.com/office/drawing/2014/main" id="{5D777F80-E16B-45CA-9F67-5B2CCB6A69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4" name="연결선: 꺾임 321">
          <a:extLst>
            <a:ext uri="{FF2B5EF4-FFF2-40B4-BE49-F238E27FC236}">
              <a16:creationId xmlns:a16="http://schemas.microsoft.com/office/drawing/2014/main" id="{18EC9109-1263-4B2F-8825-561B9A2DAF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5" name="연결선: 꺾임 322">
          <a:extLst>
            <a:ext uri="{FF2B5EF4-FFF2-40B4-BE49-F238E27FC236}">
              <a16:creationId xmlns:a16="http://schemas.microsoft.com/office/drawing/2014/main" id="{4579892E-5830-4E87-805F-4F0B027A78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6" name="연결선: 꺾임 323">
          <a:extLst>
            <a:ext uri="{FF2B5EF4-FFF2-40B4-BE49-F238E27FC236}">
              <a16:creationId xmlns:a16="http://schemas.microsoft.com/office/drawing/2014/main" id="{E2772E2A-BF43-406B-BA7A-1F31208DD4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7" name="연결선: 꺾임 324">
          <a:extLst>
            <a:ext uri="{FF2B5EF4-FFF2-40B4-BE49-F238E27FC236}">
              <a16:creationId xmlns:a16="http://schemas.microsoft.com/office/drawing/2014/main" id="{9327030B-3008-4087-B247-215A2D32F84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8" name="연결선: 꺾임 325">
          <a:extLst>
            <a:ext uri="{FF2B5EF4-FFF2-40B4-BE49-F238E27FC236}">
              <a16:creationId xmlns:a16="http://schemas.microsoft.com/office/drawing/2014/main" id="{FCC3928F-2884-4EEC-815F-D5E7394023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9" name="연결선: 꺾임 326">
          <a:extLst>
            <a:ext uri="{FF2B5EF4-FFF2-40B4-BE49-F238E27FC236}">
              <a16:creationId xmlns:a16="http://schemas.microsoft.com/office/drawing/2014/main" id="{98D356C7-2080-4871-B872-A456803B73C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0" name="연결선: 꺾임 327">
          <a:extLst>
            <a:ext uri="{FF2B5EF4-FFF2-40B4-BE49-F238E27FC236}">
              <a16:creationId xmlns:a16="http://schemas.microsoft.com/office/drawing/2014/main" id="{7C346BC7-FF9E-4E9D-8F5A-36509EA09A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1" name="연결선: 꺾임 328">
          <a:extLst>
            <a:ext uri="{FF2B5EF4-FFF2-40B4-BE49-F238E27FC236}">
              <a16:creationId xmlns:a16="http://schemas.microsoft.com/office/drawing/2014/main" id="{4B5C752C-1522-4EB4-9DC8-9A29B42A100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2" name="연결선: 꺾임 329">
          <a:extLst>
            <a:ext uri="{FF2B5EF4-FFF2-40B4-BE49-F238E27FC236}">
              <a16:creationId xmlns:a16="http://schemas.microsoft.com/office/drawing/2014/main" id="{EAA632ED-5D80-4A37-89B0-BC58FCBC5B4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3" name="연결선: 꺾임 330">
          <a:extLst>
            <a:ext uri="{FF2B5EF4-FFF2-40B4-BE49-F238E27FC236}">
              <a16:creationId xmlns:a16="http://schemas.microsoft.com/office/drawing/2014/main" id="{3A20068C-7426-4191-B9B9-EFFA1D777F4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4" name="연결선: 꺾임 331">
          <a:extLst>
            <a:ext uri="{FF2B5EF4-FFF2-40B4-BE49-F238E27FC236}">
              <a16:creationId xmlns:a16="http://schemas.microsoft.com/office/drawing/2014/main" id="{85B832BD-AFF9-4919-80B0-58567FE31B3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5" name="연결선: 꺾임 332">
          <a:extLst>
            <a:ext uri="{FF2B5EF4-FFF2-40B4-BE49-F238E27FC236}">
              <a16:creationId xmlns:a16="http://schemas.microsoft.com/office/drawing/2014/main" id="{FDA77E8F-F6E3-4B2E-B4E0-E88B6127EAD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6" name="연결선: 꺾임 333">
          <a:extLst>
            <a:ext uri="{FF2B5EF4-FFF2-40B4-BE49-F238E27FC236}">
              <a16:creationId xmlns:a16="http://schemas.microsoft.com/office/drawing/2014/main" id="{7B20532B-664C-497F-A07C-1A1B40644B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7" name="연결선: 꺾임 334">
          <a:extLst>
            <a:ext uri="{FF2B5EF4-FFF2-40B4-BE49-F238E27FC236}">
              <a16:creationId xmlns:a16="http://schemas.microsoft.com/office/drawing/2014/main" id="{85BC809F-ED82-4289-A441-8979EEE7137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8" name="연결선: 꺾임 335">
          <a:extLst>
            <a:ext uri="{FF2B5EF4-FFF2-40B4-BE49-F238E27FC236}">
              <a16:creationId xmlns:a16="http://schemas.microsoft.com/office/drawing/2014/main" id="{E8816214-501C-4DBD-BF07-43547FD856C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9" name="연결선: 꺾임 336">
          <a:extLst>
            <a:ext uri="{FF2B5EF4-FFF2-40B4-BE49-F238E27FC236}">
              <a16:creationId xmlns:a16="http://schemas.microsoft.com/office/drawing/2014/main" id="{923A34A4-148F-4B82-AE50-B19C0582859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0" name="연결선: 꺾임 337">
          <a:extLst>
            <a:ext uri="{FF2B5EF4-FFF2-40B4-BE49-F238E27FC236}">
              <a16:creationId xmlns:a16="http://schemas.microsoft.com/office/drawing/2014/main" id="{084DA903-866B-49D8-87A4-A408BDEE721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1" name="연결선: 꺾임 338">
          <a:extLst>
            <a:ext uri="{FF2B5EF4-FFF2-40B4-BE49-F238E27FC236}">
              <a16:creationId xmlns:a16="http://schemas.microsoft.com/office/drawing/2014/main" id="{47FB64DB-F0FA-43E0-9D96-0EA41ECC220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2" name="연결선: 꺾임 339">
          <a:extLst>
            <a:ext uri="{FF2B5EF4-FFF2-40B4-BE49-F238E27FC236}">
              <a16:creationId xmlns:a16="http://schemas.microsoft.com/office/drawing/2014/main" id="{02ED71AC-67C3-4473-B81C-2FDBF66A066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3" name="연결선: 꺾임 340">
          <a:extLst>
            <a:ext uri="{FF2B5EF4-FFF2-40B4-BE49-F238E27FC236}">
              <a16:creationId xmlns:a16="http://schemas.microsoft.com/office/drawing/2014/main" id="{4C20587A-98F1-4455-ACF0-028366FB84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4" name="연결선: 꺾임 341">
          <a:extLst>
            <a:ext uri="{FF2B5EF4-FFF2-40B4-BE49-F238E27FC236}">
              <a16:creationId xmlns:a16="http://schemas.microsoft.com/office/drawing/2014/main" id="{521FF7FC-9CEB-43D9-8FE7-8935DD2B6D5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5" name="연결선: 꺾임 342">
          <a:extLst>
            <a:ext uri="{FF2B5EF4-FFF2-40B4-BE49-F238E27FC236}">
              <a16:creationId xmlns:a16="http://schemas.microsoft.com/office/drawing/2014/main" id="{6E475889-261F-40A7-B022-1EC3ED9F502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6" name="연결선: 꺾임 343">
          <a:extLst>
            <a:ext uri="{FF2B5EF4-FFF2-40B4-BE49-F238E27FC236}">
              <a16:creationId xmlns:a16="http://schemas.microsoft.com/office/drawing/2014/main" id="{6E848DAD-8298-4394-B1EF-1E2FE522266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7" name="연결선: 꺾임 344">
          <a:extLst>
            <a:ext uri="{FF2B5EF4-FFF2-40B4-BE49-F238E27FC236}">
              <a16:creationId xmlns:a16="http://schemas.microsoft.com/office/drawing/2014/main" id="{B40C66A1-95D3-47AC-A7C2-394231A9F0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8" name="연결선: 꺾임 345">
          <a:extLst>
            <a:ext uri="{FF2B5EF4-FFF2-40B4-BE49-F238E27FC236}">
              <a16:creationId xmlns:a16="http://schemas.microsoft.com/office/drawing/2014/main" id="{1CDA56E0-3923-4F8E-901F-F2074893E1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9" name="연결선: 꺾임 346">
          <a:extLst>
            <a:ext uri="{FF2B5EF4-FFF2-40B4-BE49-F238E27FC236}">
              <a16:creationId xmlns:a16="http://schemas.microsoft.com/office/drawing/2014/main" id="{E7E5F7A6-9467-4251-9243-21614126500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0" name="연결선: 꺾임 347">
          <a:extLst>
            <a:ext uri="{FF2B5EF4-FFF2-40B4-BE49-F238E27FC236}">
              <a16:creationId xmlns:a16="http://schemas.microsoft.com/office/drawing/2014/main" id="{BD683C71-DBCD-4BBF-857D-F61F14595CD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1" name="연결선: 꺾임 348">
          <a:extLst>
            <a:ext uri="{FF2B5EF4-FFF2-40B4-BE49-F238E27FC236}">
              <a16:creationId xmlns:a16="http://schemas.microsoft.com/office/drawing/2014/main" id="{7EB440B5-B331-4A5B-9462-C1FDF7105D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2" name="연결선: 꺾임 349">
          <a:extLst>
            <a:ext uri="{FF2B5EF4-FFF2-40B4-BE49-F238E27FC236}">
              <a16:creationId xmlns:a16="http://schemas.microsoft.com/office/drawing/2014/main" id="{3C83D335-9FF4-40DB-83F9-D3DA7337966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3" name="연결선: 꺾임 350">
          <a:extLst>
            <a:ext uri="{FF2B5EF4-FFF2-40B4-BE49-F238E27FC236}">
              <a16:creationId xmlns:a16="http://schemas.microsoft.com/office/drawing/2014/main" id="{3847A1EC-7B7A-40CA-8369-55DD04A9FB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4" name="연결선: 꺾임 351">
          <a:extLst>
            <a:ext uri="{FF2B5EF4-FFF2-40B4-BE49-F238E27FC236}">
              <a16:creationId xmlns:a16="http://schemas.microsoft.com/office/drawing/2014/main" id="{ECD0479C-A6D1-48C6-B114-FDD3E0A745D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5" name="연결선: 꺾임 352">
          <a:extLst>
            <a:ext uri="{FF2B5EF4-FFF2-40B4-BE49-F238E27FC236}">
              <a16:creationId xmlns:a16="http://schemas.microsoft.com/office/drawing/2014/main" id="{BB789C8A-99C1-42B0-82D5-CE8079F0CE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6" name="연결선: 꺾임 353">
          <a:extLst>
            <a:ext uri="{FF2B5EF4-FFF2-40B4-BE49-F238E27FC236}">
              <a16:creationId xmlns:a16="http://schemas.microsoft.com/office/drawing/2014/main" id="{5597024A-5919-419B-A40F-9F769B444AF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7" name="연결선: 꺾임 354">
          <a:extLst>
            <a:ext uri="{FF2B5EF4-FFF2-40B4-BE49-F238E27FC236}">
              <a16:creationId xmlns:a16="http://schemas.microsoft.com/office/drawing/2014/main" id="{659E7A2D-AABF-407A-A268-E0E28AD4F3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8" name="연결선: 꺾임 355">
          <a:extLst>
            <a:ext uri="{FF2B5EF4-FFF2-40B4-BE49-F238E27FC236}">
              <a16:creationId xmlns:a16="http://schemas.microsoft.com/office/drawing/2014/main" id="{8A717848-4310-4C25-BE1C-E0AFDD6D9F8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9" name="연결선: 꺾임 356">
          <a:extLst>
            <a:ext uri="{FF2B5EF4-FFF2-40B4-BE49-F238E27FC236}">
              <a16:creationId xmlns:a16="http://schemas.microsoft.com/office/drawing/2014/main" id="{4CE08B47-18D3-4A42-9451-749C661761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0" name="연결선: 꺾임 357">
          <a:extLst>
            <a:ext uri="{FF2B5EF4-FFF2-40B4-BE49-F238E27FC236}">
              <a16:creationId xmlns:a16="http://schemas.microsoft.com/office/drawing/2014/main" id="{D81A5142-5526-4282-B07A-DE2DC7DF35B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1" name="연결선: 꺾임 358">
          <a:extLst>
            <a:ext uri="{FF2B5EF4-FFF2-40B4-BE49-F238E27FC236}">
              <a16:creationId xmlns:a16="http://schemas.microsoft.com/office/drawing/2014/main" id="{9FB12DCE-1103-41B5-B884-7FDD6BC94F9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2" name="연결선: 꺾임 359">
          <a:extLst>
            <a:ext uri="{FF2B5EF4-FFF2-40B4-BE49-F238E27FC236}">
              <a16:creationId xmlns:a16="http://schemas.microsoft.com/office/drawing/2014/main" id="{72A5FE75-9AE5-4987-9FD4-4C6B6E2409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3" name="연결선: 꺾임 360">
          <a:extLst>
            <a:ext uri="{FF2B5EF4-FFF2-40B4-BE49-F238E27FC236}">
              <a16:creationId xmlns:a16="http://schemas.microsoft.com/office/drawing/2014/main" id="{74556AB9-B6DD-4F8F-B62B-AF9F06B119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4" name="연결선: 꺾임 361">
          <a:extLst>
            <a:ext uri="{FF2B5EF4-FFF2-40B4-BE49-F238E27FC236}">
              <a16:creationId xmlns:a16="http://schemas.microsoft.com/office/drawing/2014/main" id="{3B5EE440-AAD4-41B9-B14A-C6B9C03FB0A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5" name="연결선: 꺾임 362">
          <a:extLst>
            <a:ext uri="{FF2B5EF4-FFF2-40B4-BE49-F238E27FC236}">
              <a16:creationId xmlns:a16="http://schemas.microsoft.com/office/drawing/2014/main" id="{1FB53F18-9C9C-4FCE-8B7D-65C0EABA8C3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6" name="연결선: 꺾임 363">
          <a:extLst>
            <a:ext uri="{FF2B5EF4-FFF2-40B4-BE49-F238E27FC236}">
              <a16:creationId xmlns:a16="http://schemas.microsoft.com/office/drawing/2014/main" id="{F0AFD464-3711-47EA-89E2-31AE07693D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7" name="연결선: 꺾임 364">
          <a:extLst>
            <a:ext uri="{FF2B5EF4-FFF2-40B4-BE49-F238E27FC236}">
              <a16:creationId xmlns:a16="http://schemas.microsoft.com/office/drawing/2014/main" id="{46BB1C31-2031-40DC-92DF-B0951479690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8" name="연결선: 꺾임 365">
          <a:extLst>
            <a:ext uri="{FF2B5EF4-FFF2-40B4-BE49-F238E27FC236}">
              <a16:creationId xmlns:a16="http://schemas.microsoft.com/office/drawing/2014/main" id="{511DF110-23A7-477F-AF0D-AB3F7397618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9" name="연결선: 꺾임 366">
          <a:extLst>
            <a:ext uri="{FF2B5EF4-FFF2-40B4-BE49-F238E27FC236}">
              <a16:creationId xmlns:a16="http://schemas.microsoft.com/office/drawing/2014/main" id="{0BE35182-0CF6-419F-94C8-6F6EA00275A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0" name="연결선: 꺾임 367">
          <a:extLst>
            <a:ext uri="{FF2B5EF4-FFF2-40B4-BE49-F238E27FC236}">
              <a16:creationId xmlns:a16="http://schemas.microsoft.com/office/drawing/2014/main" id="{EF76E1EB-9821-4CE7-B223-833E3080875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1" name="연결선: 꺾임 368">
          <a:extLst>
            <a:ext uri="{FF2B5EF4-FFF2-40B4-BE49-F238E27FC236}">
              <a16:creationId xmlns:a16="http://schemas.microsoft.com/office/drawing/2014/main" id="{5B34A392-9184-4E9A-834B-14E5B73EBF2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2" name="연결선: 꺾임 369">
          <a:extLst>
            <a:ext uri="{FF2B5EF4-FFF2-40B4-BE49-F238E27FC236}">
              <a16:creationId xmlns:a16="http://schemas.microsoft.com/office/drawing/2014/main" id="{C452C998-366D-415A-97D8-66238B5620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3" name="연결선: 꺾임 370">
          <a:extLst>
            <a:ext uri="{FF2B5EF4-FFF2-40B4-BE49-F238E27FC236}">
              <a16:creationId xmlns:a16="http://schemas.microsoft.com/office/drawing/2014/main" id="{1B8B2969-E3BD-4932-8C3B-253A261F959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4" name="연결선: 꺾임 371">
          <a:extLst>
            <a:ext uri="{FF2B5EF4-FFF2-40B4-BE49-F238E27FC236}">
              <a16:creationId xmlns:a16="http://schemas.microsoft.com/office/drawing/2014/main" id="{4564BF2B-9904-4252-816C-E069F82B890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5" name="연결선: 꺾임 372">
          <a:extLst>
            <a:ext uri="{FF2B5EF4-FFF2-40B4-BE49-F238E27FC236}">
              <a16:creationId xmlns:a16="http://schemas.microsoft.com/office/drawing/2014/main" id="{F23A65AE-6179-4B57-A818-A081F9642D1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6" name="연결선: 꺾임 373">
          <a:extLst>
            <a:ext uri="{FF2B5EF4-FFF2-40B4-BE49-F238E27FC236}">
              <a16:creationId xmlns:a16="http://schemas.microsoft.com/office/drawing/2014/main" id="{F28CBD4B-C701-4499-BAE8-FDADCBB323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7" name="연결선: 꺾임 374">
          <a:extLst>
            <a:ext uri="{FF2B5EF4-FFF2-40B4-BE49-F238E27FC236}">
              <a16:creationId xmlns:a16="http://schemas.microsoft.com/office/drawing/2014/main" id="{903097D3-EF19-4122-AD48-6DB4B4945B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8" name="연결선: 꺾임 375">
          <a:extLst>
            <a:ext uri="{FF2B5EF4-FFF2-40B4-BE49-F238E27FC236}">
              <a16:creationId xmlns:a16="http://schemas.microsoft.com/office/drawing/2014/main" id="{8BB086E8-21B5-4382-911A-97B107F4FCF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9" name="연결선: 꺾임 376">
          <a:extLst>
            <a:ext uri="{FF2B5EF4-FFF2-40B4-BE49-F238E27FC236}">
              <a16:creationId xmlns:a16="http://schemas.microsoft.com/office/drawing/2014/main" id="{7F8C003D-F48E-475D-87AD-F56D262310B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0" name="연결선: 꺾임 377">
          <a:extLst>
            <a:ext uri="{FF2B5EF4-FFF2-40B4-BE49-F238E27FC236}">
              <a16:creationId xmlns:a16="http://schemas.microsoft.com/office/drawing/2014/main" id="{C81F3D79-BE0B-4493-B746-D1C04D2BFB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1" name="연결선: 꺾임 378">
          <a:extLst>
            <a:ext uri="{FF2B5EF4-FFF2-40B4-BE49-F238E27FC236}">
              <a16:creationId xmlns:a16="http://schemas.microsoft.com/office/drawing/2014/main" id="{92909178-393D-4A3E-820A-5DA63E6040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2" name="연결선: 꺾임 379">
          <a:extLst>
            <a:ext uri="{FF2B5EF4-FFF2-40B4-BE49-F238E27FC236}">
              <a16:creationId xmlns:a16="http://schemas.microsoft.com/office/drawing/2014/main" id="{508536C9-F676-4207-9907-ACF0E16E68A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3" name="연결선: 꺾임 380">
          <a:extLst>
            <a:ext uri="{FF2B5EF4-FFF2-40B4-BE49-F238E27FC236}">
              <a16:creationId xmlns:a16="http://schemas.microsoft.com/office/drawing/2014/main" id="{45B5FA7F-4BB1-4179-A43C-241B959FB94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4" name="연결선: 꺾임 381">
          <a:extLst>
            <a:ext uri="{FF2B5EF4-FFF2-40B4-BE49-F238E27FC236}">
              <a16:creationId xmlns:a16="http://schemas.microsoft.com/office/drawing/2014/main" id="{D938A792-EABB-4CC8-8328-75F808C043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5" name="연결선: 꺾임 382">
          <a:extLst>
            <a:ext uri="{FF2B5EF4-FFF2-40B4-BE49-F238E27FC236}">
              <a16:creationId xmlns:a16="http://schemas.microsoft.com/office/drawing/2014/main" id="{99DD924E-9D28-4FCE-B318-CD57366A6F0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6" name="연결선: 꺾임 383">
          <a:extLst>
            <a:ext uri="{FF2B5EF4-FFF2-40B4-BE49-F238E27FC236}">
              <a16:creationId xmlns:a16="http://schemas.microsoft.com/office/drawing/2014/main" id="{96CF45BB-9EA9-4701-AF97-62FC3900CF7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7" name="연결선: 꺾임 384">
          <a:extLst>
            <a:ext uri="{FF2B5EF4-FFF2-40B4-BE49-F238E27FC236}">
              <a16:creationId xmlns:a16="http://schemas.microsoft.com/office/drawing/2014/main" id="{063C0D76-902E-4F6E-AAA4-BAABAE14A3A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8" name="연결선: 꺾임 385">
          <a:extLst>
            <a:ext uri="{FF2B5EF4-FFF2-40B4-BE49-F238E27FC236}">
              <a16:creationId xmlns:a16="http://schemas.microsoft.com/office/drawing/2014/main" id="{5301A737-0392-42E6-8422-066EBD47D0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9" name="연결선: 꺾임 386">
          <a:extLst>
            <a:ext uri="{FF2B5EF4-FFF2-40B4-BE49-F238E27FC236}">
              <a16:creationId xmlns:a16="http://schemas.microsoft.com/office/drawing/2014/main" id="{033390F7-3F8D-4A14-8999-E7F9BFA308D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0" name="연결선: 꺾임 387">
          <a:extLst>
            <a:ext uri="{FF2B5EF4-FFF2-40B4-BE49-F238E27FC236}">
              <a16:creationId xmlns:a16="http://schemas.microsoft.com/office/drawing/2014/main" id="{D796744D-D006-4343-A2D2-AB3781B20A1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1" name="연결선: 꺾임 388">
          <a:extLst>
            <a:ext uri="{FF2B5EF4-FFF2-40B4-BE49-F238E27FC236}">
              <a16:creationId xmlns:a16="http://schemas.microsoft.com/office/drawing/2014/main" id="{E1504A20-F109-4D5D-A262-3031FBF226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2" name="연결선: 꺾임 389">
          <a:extLst>
            <a:ext uri="{FF2B5EF4-FFF2-40B4-BE49-F238E27FC236}">
              <a16:creationId xmlns:a16="http://schemas.microsoft.com/office/drawing/2014/main" id="{58DDA073-E1F5-4C6E-93D8-C02946CA20C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3" name="연결선: 꺾임 390">
          <a:extLst>
            <a:ext uri="{FF2B5EF4-FFF2-40B4-BE49-F238E27FC236}">
              <a16:creationId xmlns:a16="http://schemas.microsoft.com/office/drawing/2014/main" id="{69888874-26FF-4B40-A54F-9E80EB54CE7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4" name="연결선: 꺾임 391">
          <a:extLst>
            <a:ext uri="{FF2B5EF4-FFF2-40B4-BE49-F238E27FC236}">
              <a16:creationId xmlns:a16="http://schemas.microsoft.com/office/drawing/2014/main" id="{8F7FF6D2-A8A1-4FEB-81A5-B375535AE82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5" name="연결선: 꺾임 392">
          <a:extLst>
            <a:ext uri="{FF2B5EF4-FFF2-40B4-BE49-F238E27FC236}">
              <a16:creationId xmlns:a16="http://schemas.microsoft.com/office/drawing/2014/main" id="{053CD62B-5E5B-4E62-BFB9-9309BB64299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6" name="연결선: 꺾임 393">
          <a:extLst>
            <a:ext uri="{FF2B5EF4-FFF2-40B4-BE49-F238E27FC236}">
              <a16:creationId xmlns:a16="http://schemas.microsoft.com/office/drawing/2014/main" id="{04783314-369C-47DA-8FC9-608E88D971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7" name="연결선: 꺾임 394">
          <a:extLst>
            <a:ext uri="{FF2B5EF4-FFF2-40B4-BE49-F238E27FC236}">
              <a16:creationId xmlns:a16="http://schemas.microsoft.com/office/drawing/2014/main" id="{B646DC88-AAAE-4598-918C-17F0324444C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8" name="연결선: 꺾임 395">
          <a:extLst>
            <a:ext uri="{FF2B5EF4-FFF2-40B4-BE49-F238E27FC236}">
              <a16:creationId xmlns:a16="http://schemas.microsoft.com/office/drawing/2014/main" id="{9887826D-9BE5-4A04-8DC3-529E1AE04B0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9" name="연결선: 꺾임 396">
          <a:extLst>
            <a:ext uri="{FF2B5EF4-FFF2-40B4-BE49-F238E27FC236}">
              <a16:creationId xmlns:a16="http://schemas.microsoft.com/office/drawing/2014/main" id="{0CD9E7EC-E96A-4B5F-B7C0-1664FE77966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0" name="연결선: 꺾임 397">
          <a:extLst>
            <a:ext uri="{FF2B5EF4-FFF2-40B4-BE49-F238E27FC236}">
              <a16:creationId xmlns:a16="http://schemas.microsoft.com/office/drawing/2014/main" id="{774101BA-A1D2-48DE-939E-FA0FB442FF2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1" name="연결선: 꺾임 398">
          <a:extLst>
            <a:ext uri="{FF2B5EF4-FFF2-40B4-BE49-F238E27FC236}">
              <a16:creationId xmlns:a16="http://schemas.microsoft.com/office/drawing/2014/main" id="{B9247381-FF75-44CD-BBD2-5EB45E5F274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2" name="연결선: 꺾임 399">
          <a:extLst>
            <a:ext uri="{FF2B5EF4-FFF2-40B4-BE49-F238E27FC236}">
              <a16:creationId xmlns:a16="http://schemas.microsoft.com/office/drawing/2014/main" id="{3FBE2CC6-BEB2-4B1B-A4B9-81DB9967A04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3" name="연결선: 꺾임 400">
          <a:extLst>
            <a:ext uri="{FF2B5EF4-FFF2-40B4-BE49-F238E27FC236}">
              <a16:creationId xmlns:a16="http://schemas.microsoft.com/office/drawing/2014/main" id="{17E682F3-D487-4C3C-946C-D8A2B46224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4" name="연결선: 꺾임 401">
          <a:extLst>
            <a:ext uri="{FF2B5EF4-FFF2-40B4-BE49-F238E27FC236}">
              <a16:creationId xmlns:a16="http://schemas.microsoft.com/office/drawing/2014/main" id="{0C38F5B9-2A8F-4097-81D9-173A433154F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5" name="연결선: 꺾임 402">
          <a:extLst>
            <a:ext uri="{FF2B5EF4-FFF2-40B4-BE49-F238E27FC236}">
              <a16:creationId xmlns:a16="http://schemas.microsoft.com/office/drawing/2014/main" id="{D9CB8F42-1B07-474E-BFC7-4E6253E2618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6" name="연결선: 꺾임 403">
          <a:extLst>
            <a:ext uri="{FF2B5EF4-FFF2-40B4-BE49-F238E27FC236}">
              <a16:creationId xmlns:a16="http://schemas.microsoft.com/office/drawing/2014/main" id="{10B053ED-2C31-46D2-B687-9B26C8233D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7" name="연결선: 꺾임 404">
          <a:extLst>
            <a:ext uri="{FF2B5EF4-FFF2-40B4-BE49-F238E27FC236}">
              <a16:creationId xmlns:a16="http://schemas.microsoft.com/office/drawing/2014/main" id="{727F61E8-B727-4560-BAF1-959366B3BF1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8" name="연결선: 꺾임 405">
          <a:extLst>
            <a:ext uri="{FF2B5EF4-FFF2-40B4-BE49-F238E27FC236}">
              <a16:creationId xmlns:a16="http://schemas.microsoft.com/office/drawing/2014/main" id="{A078BB73-F9ED-4168-AE61-17B2503FDD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9" name="연결선: 꺾임 406">
          <a:extLst>
            <a:ext uri="{FF2B5EF4-FFF2-40B4-BE49-F238E27FC236}">
              <a16:creationId xmlns:a16="http://schemas.microsoft.com/office/drawing/2014/main" id="{F7030ABA-5EE7-419F-B02E-27C3812F4FD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0" name="연결선: 꺾임 407">
          <a:extLst>
            <a:ext uri="{FF2B5EF4-FFF2-40B4-BE49-F238E27FC236}">
              <a16:creationId xmlns:a16="http://schemas.microsoft.com/office/drawing/2014/main" id="{D17E1AFC-BB45-483F-A4DC-C310E382E9F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1" name="연결선: 꺾임 408">
          <a:extLst>
            <a:ext uri="{FF2B5EF4-FFF2-40B4-BE49-F238E27FC236}">
              <a16:creationId xmlns:a16="http://schemas.microsoft.com/office/drawing/2014/main" id="{2066FEEF-41CF-40E6-8AC4-CC8B2CBE80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2" name="연결선: 꺾임 409">
          <a:extLst>
            <a:ext uri="{FF2B5EF4-FFF2-40B4-BE49-F238E27FC236}">
              <a16:creationId xmlns:a16="http://schemas.microsoft.com/office/drawing/2014/main" id="{F02B305A-0F54-46D3-94DB-F4ECF76A271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3" name="연결선: 꺾임 410">
          <a:extLst>
            <a:ext uri="{FF2B5EF4-FFF2-40B4-BE49-F238E27FC236}">
              <a16:creationId xmlns:a16="http://schemas.microsoft.com/office/drawing/2014/main" id="{DFCE6782-956B-45E2-B4DB-808BE26FFBF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4" name="연결선: 꺾임 411">
          <a:extLst>
            <a:ext uri="{FF2B5EF4-FFF2-40B4-BE49-F238E27FC236}">
              <a16:creationId xmlns:a16="http://schemas.microsoft.com/office/drawing/2014/main" id="{87954803-7B32-463A-83E1-02AE610596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5" name="연결선: 꺾임 412">
          <a:extLst>
            <a:ext uri="{FF2B5EF4-FFF2-40B4-BE49-F238E27FC236}">
              <a16:creationId xmlns:a16="http://schemas.microsoft.com/office/drawing/2014/main" id="{84659006-7957-47B2-BC85-0A8F2F1883F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6" name="연결선: 꺾임 413">
          <a:extLst>
            <a:ext uri="{FF2B5EF4-FFF2-40B4-BE49-F238E27FC236}">
              <a16:creationId xmlns:a16="http://schemas.microsoft.com/office/drawing/2014/main" id="{28E8C85A-F333-4E08-B605-C8185C19F9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7" name="연결선: 꺾임 414">
          <a:extLst>
            <a:ext uri="{FF2B5EF4-FFF2-40B4-BE49-F238E27FC236}">
              <a16:creationId xmlns:a16="http://schemas.microsoft.com/office/drawing/2014/main" id="{99BDFAC3-261A-4D66-AC95-70326722E3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8" name="연결선: 꺾임 2438">
          <a:extLst>
            <a:ext uri="{FF2B5EF4-FFF2-40B4-BE49-F238E27FC236}">
              <a16:creationId xmlns:a16="http://schemas.microsoft.com/office/drawing/2014/main" id="{7EE5E074-7377-4809-AC39-656C729390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9" name="연결선: 꺾임 2439">
          <a:extLst>
            <a:ext uri="{FF2B5EF4-FFF2-40B4-BE49-F238E27FC236}">
              <a16:creationId xmlns:a16="http://schemas.microsoft.com/office/drawing/2014/main" id="{62744F84-AA34-45A8-9025-457BDD5F7B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0" name="연결선: 꺾임 2440">
          <a:extLst>
            <a:ext uri="{FF2B5EF4-FFF2-40B4-BE49-F238E27FC236}">
              <a16:creationId xmlns:a16="http://schemas.microsoft.com/office/drawing/2014/main" id="{1CABCD50-EBAE-4C2B-884E-313E05061F8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1" name="연결선: 꺾임 2441">
          <a:extLst>
            <a:ext uri="{FF2B5EF4-FFF2-40B4-BE49-F238E27FC236}">
              <a16:creationId xmlns:a16="http://schemas.microsoft.com/office/drawing/2014/main" id="{C37B9F8C-AD06-4B1C-AD4A-79F31A45C7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2" name="연결선: 꺾임 2442">
          <a:extLst>
            <a:ext uri="{FF2B5EF4-FFF2-40B4-BE49-F238E27FC236}">
              <a16:creationId xmlns:a16="http://schemas.microsoft.com/office/drawing/2014/main" id="{9E230F36-141C-425B-AF7C-322F2E3EBD8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3" name="연결선: 꺾임 2443">
          <a:extLst>
            <a:ext uri="{FF2B5EF4-FFF2-40B4-BE49-F238E27FC236}">
              <a16:creationId xmlns:a16="http://schemas.microsoft.com/office/drawing/2014/main" id="{92552824-7D1E-49E8-A8D4-F28D30EB1FD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4" name="연결선: 꺾임 2444">
          <a:extLst>
            <a:ext uri="{FF2B5EF4-FFF2-40B4-BE49-F238E27FC236}">
              <a16:creationId xmlns:a16="http://schemas.microsoft.com/office/drawing/2014/main" id="{A397691C-240D-4AE1-8C7A-C1CE0A231E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5" name="연결선: 꺾임 2445">
          <a:extLst>
            <a:ext uri="{FF2B5EF4-FFF2-40B4-BE49-F238E27FC236}">
              <a16:creationId xmlns:a16="http://schemas.microsoft.com/office/drawing/2014/main" id="{0AFCF809-9607-49CD-B37C-8ADBEF04B2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6" name="연결선: 꺾임 2446">
          <a:extLst>
            <a:ext uri="{FF2B5EF4-FFF2-40B4-BE49-F238E27FC236}">
              <a16:creationId xmlns:a16="http://schemas.microsoft.com/office/drawing/2014/main" id="{294FBE88-CD98-4DE9-8054-2510A6E0DFA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7" name="연결선: 꺾임 2447">
          <a:extLst>
            <a:ext uri="{FF2B5EF4-FFF2-40B4-BE49-F238E27FC236}">
              <a16:creationId xmlns:a16="http://schemas.microsoft.com/office/drawing/2014/main" id="{E17E48F8-F748-4517-A5FB-72FCE581B51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8" name="연결선: 꺾임 2448">
          <a:extLst>
            <a:ext uri="{FF2B5EF4-FFF2-40B4-BE49-F238E27FC236}">
              <a16:creationId xmlns:a16="http://schemas.microsoft.com/office/drawing/2014/main" id="{7DBE1813-FAD2-4990-AC76-02FAADF7BA5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9" name="연결선: 꺾임 2449">
          <a:extLst>
            <a:ext uri="{FF2B5EF4-FFF2-40B4-BE49-F238E27FC236}">
              <a16:creationId xmlns:a16="http://schemas.microsoft.com/office/drawing/2014/main" id="{0BB36D6B-B021-4746-AF88-19479F87BD0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0" name="연결선: 꺾임 2450">
          <a:extLst>
            <a:ext uri="{FF2B5EF4-FFF2-40B4-BE49-F238E27FC236}">
              <a16:creationId xmlns:a16="http://schemas.microsoft.com/office/drawing/2014/main" id="{71D6878D-1362-43D5-B25F-593B13A3D0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1" name="연결선: 꺾임 2451">
          <a:extLst>
            <a:ext uri="{FF2B5EF4-FFF2-40B4-BE49-F238E27FC236}">
              <a16:creationId xmlns:a16="http://schemas.microsoft.com/office/drawing/2014/main" id="{B68E4374-E093-4E88-8F44-877D318DC72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2" name="연결선: 꺾임 2452">
          <a:extLst>
            <a:ext uri="{FF2B5EF4-FFF2-40B4-BE49-F238E27FC236}">
              <a16:creationId xmlns:a16="http://schemas.microsoft.com/office/drawing/2014/main" id="{8E4A6CF9-D6F4-4E30-9D7B-49A9AC71D93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3" name="연결선: 꺾임 2453">
          <a:extLst>
            <a:ext uri="{FF2B5EF4-FFF2-40B4-BE49-F238E27FC236}">
              <a16:creationId xmlns:a16="http://schemas.microsoft.com/office/drawing/2014/main" id="{05BC381C-27C0-4F45-858E-860D104145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4" name="연결선: 꺾임 2454">
          <a:extLst>
            <a:ext uri="{FF2B5EF4-FFF2-40B4-BE49-F238E27FC236}">
              <a16:creationId xmlns:a16="http://schemas.microsoft.com/office/drawing/2014/main" id="{B283DDFF-13EC-478D-94EA-8833476951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5" name="연결선: 꺾임 2455">
          <a:extLst>
            <a:ext uri="{FF2B5EF4-FFF2-40B4-BE49-F238E27FC236}">
              <a16:creationId xmlns:a16="http://schemas.microsoft.com/office/drawing/2014/main" id="{FCAC5C32-769E-42FA-A450-F1340274F3C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6" name="연결선: 꺾임 2456">
          <a:extLst>
            <a:ext uri="{FF2B5EF4-FFF2-40B4-BE49-F238E27FC236}">
              <a16:creationId xmlns:a16="http://schemas.microsoft.com/office/drawing/2014/main" id="{EFF6F5C3-5C37-4AC5-8591-F55B35E1086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7" name="연결선: 꺾임 18016">
          <a:extLst>
            <a:ext uri="{FF2B5EF4-FFF2-40B4-BE49-F238E27FC236}">
              <a16:creationId xmlns:a16="http://schemas.microsoft.com/office/drawing/2014/main" id="{418846E8-84F0-5608-8D7A-11F91BC21D2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8" name="연결선: 꺾임 18017">
          <a:extLst>
            <a:ext uri="{FF2B5EF4-FFF2-40B4-BE49-F238E27FC236}">
              <a16:creationId xmlns:a16="http://schemas.microsoft.com/office/drawing/2014/main" id="{625A4114-888E-C6F9-FBE3-82739219AB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9" name="연결선: 꺾임 55">
          <a:extLst>
            <a:ext uri="{FF2B5EF4-FFF2-40B4-BE49-F238E27FC236}">
              <a16:creationId xmlns:a16="http://schemas.microsoft.com/office/drawing/2014/main" id="{16883BA1-B47F-4FA9-A2FA-98446F70DB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0" name="연결선: 꺾임 56">
          <a:extLst>
            <a:ext uri="{FF2B5EF4-FFF2-40B4-BE49-F238E27FC236}">
              <a16:creationId xmlns:a16="http://schemas.microsoft.com/office/drawing/2014/main" id="{9014DBE1-5DB6-F5A5-16A8-AFCE17FBC27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1" name="연결선: 꺾임 57">
          <a:extLst>
            <a:ext uri="{FF2B5EF4-FFF2-40B4-BE49-F238E27FC236}">
              <a16:creationId xmlns:a16="http://schemas.microsoft.com/office/drawing/2014/main" id="{7D454854-469C-CF4E-16D0-95B26ECE34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2" name="연결선: 꺾임 58">
          <a:extLst>
            <a:ext uri="{FF2B5EF4-FFF2-40B4-BE49-F238E27FC236}">
              <a16:creationId xmlns:a16="http://schemas.microsoft.com/office/drawing/2014/main" id="{DEE40DA5-04D7-D643-69D9-861F381F341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3" name="연결선: 꺾임 17987">
          <a:extLst>
            <a:ext uri="{FF2B5EF4-FFF2-40B4-BE49-F238E27FC236}">
              <a16:creationId xmlns:a16="http://schemas.microsoft.com/office/drawing/2014/main" id="{A62002F7-107D-F55B-4AF2-D362F762637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4" name="연결선: 꺾임 17988">
          <a:extLst>
            <a:ext uri="{FF2B5EF4-FFF2-40B4-BE49-F238E27FC236}">
              <a16:creationId xmlns:a16="http://schemas.microsoft.com/office/drawing/2014/main" id="{8E058699-DF0C-48AB-CE95-1B9E082B4B5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5" name="연결선: 꺾임 17989">
          <a:extLst>
            <a:ext uri="{FF2B5EF4-FFF2-40B4-BE49-F238E27FC236}">
              <a16:creationId xmlns:a16="http://schemas.microsoft.com/office/drawing/2014/main" id="{5DC20FC1-EFC2-3582-1323-817DBFB31BE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6" name="연결선: 꺾임 17990">
          <a:extLst>
            <a:ext uri="{FF2B5EF4-FFF2-40B4-BE49-F238E27FC236}">
              <a16:creationId xmlns:a16="http://schemas.microsoft.com/office/drawing/2014/main" id="{FB8D248A-6ECB-203F-1811-E4B3BF6AD7D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7" name="연결선: 꺾임 17999">
          <a:extLst>
            <a:ext uri="{FF2B5EF4-FFF2-40B4-BE49-F238E27FC236}">
              <a16:creationId xmlns:a16="http://schemas.microsoft.com/office/drawing/2014/main" id="{E37B1BA7-7D51-557C-F0BB-3D5635C438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8" name="연결선: 꺾임 18000">
          <a:extLst>
            <a:ext uri="{FF2B5EF4-FFF2-40B4-BE49-F238E27FC236}">
              <a16:creationId xmlns:a16="http://schemas.microsoft.com/office/drawing/2014/main" id="{30FE94A4-A415-3CE0-8697-FDCCB09BEA0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9" name="연결선: 꺾임 18001">
          <a:extLst>
            <a:ext uri="{FF2B5EF4-FFF2-40B4-BE49-F238E27FC236}">
              <a16:creationId xmlns:a16="http://schemas.microsoft.com/office/drawing/2014/main" id="{9D160F38-F7A3-3306-FC88-434E8AA4580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0" name="연결선: 꺾임 18002">
          <a:extLst>
            <a:ext uri="{FF2B5EF4-FFF2-40B4-BE49-F238E27FC236}">
              <a16:creationId xmlns:a16="http://schemas.microsoft.com/office/drawing/2014/main" id="{E095F79C-BD51-CDBD-31DE-5F3E12A545E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1" name="연결선: 꺾임 9">
          <a:extLst>
            <a:ext uri="{FF2B5EF4-FFF2-40B4-BE49-F238E27FC236}">
              <a16:creationId xmlns:a16="http://schemas.microsoft.com/office/drawing/2014/main" id="{8F328A5F-3F4A-1709-4367-73A3F08A72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2" name="연결선: 꺾임 10">
          <a:extLst>
            <a:ext uri="{FF2B5EF4-FFF2-40B4-BE49-F238E27FC236}">
              <a16:creationId xmlns:a16="http://schemas.microsoft.com/office/drawing/2014/main" id="{B9B7B3CD-BF1C-68D9-BC09-650EB3CEA3B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3" name="연결선: 꺾임 11">
          <a:extLst>
            <a:ext uri="{FF2B5EF4-FFF2-40B4-BE49-F238E27FC236}">
              <a16:creationId xmlns:a16="http://schemas.microsoft.com/office/drawing/2014/main" id="{374C7DB2-420F-A888-C09D-6087F9ED32D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4" name="연결선: 꺾임 12">
          <a:extLst>
            <a:ext uri="{FF2B5EF4-FFF2-40B4-BE49-F238E27FC236}">
              <a16:creationId xmlns:a16="http://schemas.microsoft.com/office/drawing/2014/main" id="{D5AB6EE2-89B7-2157-1B6B-245A2D0C402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5" name="연결선: 꺾임 21">
          <a:extLst>
            <a:ext uri="{FF2B5EF4-FFF2-40B4-BE49-F238E27FC236}">
              <a16:creationId xmlns:a16="http://schemas.microsoft.com/office/drawing/2014/main" id="{5441FF08-7D26-E4AE-D846-EBC2FFA55A8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6" name="연결선: 꺾임 22">
          <a:extLst>
            <a:ext uri="{FF2B5EF4-FFF2-40B4-BE49-F238E27FC236}">
              <a16:creationId xmlns:a16="http://schemas.microsoft.com/office/drawing/2014/main" id="{BDB2FD4C-8150-9805-26D5-014BC8454CB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7" name="연결선: 꺾임 23">
          <a:extLst>
            <a:ext uri="{FF2B5EF4-FFF2-40B4-BE49-F238E27FC236}">
              <a16:creationId xmlns:a16="http://schemas.microsoft.com/office/drawing/2014/main" id="{74CA71E8-DB64-AA3F-1123-F219DFBD28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8" name="연결선: 꺾임 24">
          <a:extLst>
            <a:ext uri="{FF2B5EF4-FFF2-40B4-BE49-F238E27FC236}">
              <a16:creationId xmlns:a16="http://schemas.microsoft.com/office/drawing/2014/main" id="{EFB4A76D-E56B-580C-9440-45486D2E632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9" name="연결선: 꺾임 33">
          <a:extLst>
            <a:ext uri="{FF2B5EF4-FFF2-40B4-BE49-F238E27FC236}">
              <a16:creationId xmlns:a16="http://schemas.microsoft.com/office/drawing/2014/main" id="{2661E94A-B200-24D3-23B4-9E7D2D5C137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0" name="연결선: 꺾임 34">
          <a:extLst>
            <a:ext uri="{FF2B5EF4-FFF2-40B4-BE49-F238E27FC236}">
              <a16:creationId xmlns:a16="http://schemas.microsoft.com/office/drawing/2014/main" id="{2B69EE4B-20C7-6541-9FEC-D0A30ED05B5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1" name="연결선: 꺾임 35">
          <a:extLst>
            <a:ext uri="{FF2B5EF4-FFF2-40B4-BE49-F238E27FC236}">
              <a16:creationId xmlns:a16="http://schemas.microsoft.com/office/drawing/2014/main" id="{C9B518C4-7B28-DDED-30B7-C8B4E78877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2" name="연결선: 꺾임 36">
          <a:extLst>
            <a:ext uri="{FF2B5EF4-FFF2-40B4-BE49-F238E27FC236}">
              <a16:creationId xmlns:a16="http://schemas.microsoft.com/office/drawing/2014/main" id="{80430313-99AC-BA5C-4FF7-3ECC8F275F3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3" name="연결선: 꺾임 45">
          <a:extLst>
            <a:ext uri="{FF2B5EF4-FFF2-40B4-BE49-F238E27FC236}">
              <a16:creationId xmlns:a16="http://schemas.microsoft.com/office/drawing/2014/main" id="{82D0279B-6215-082A-BC66-AA996AE39F8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4" name="연결선: 꺾임 47">
          <a:extLst>
            <a:ext uri="{FF2B5EF4-FFF2-40B4-BE49-F238E27FC236}">
              <a16:creationId xmlns:a16="http://schemas.microsoft.com/office/drawing/2014/main" id="{185B4061-A139-4B72-6EC1-72924A8C0DF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5" name="연결선: 꺾임 48">
          <a:extLst>
            <a:ext uri="{FF2B5EF4-FFF2-40B4-BE49-F238E27FC236}">
              <a16:creationId xmlns:a16="http://schemas.microsoft.com/office/drawing/2014/main" id="{B8D09EC3-340F-FF59-78AE-773C586614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6" name="연결선: 꺾임 49">
          <a:extLst>
            <a:ext uri="{FF2B5EF4-FFF2-40B4-BE49-F238E27FC236}">
              <a16:creationId xmlns:a16="http://schemas.microsoft.com/office/drawing/2014/main" id="{B5404D34-F7A6-5FA6-09EB-7B1E4B3983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7" name="연결선: 꺾임 62">
          <a:extLst>
            <a:ext uri="{FF2B5EF4-FFF2-40B4-BE49-F238E27FC236}">
              <a16:creationId xmlns:a16="http://schemas.microsoft.com/office/drawing/2014/main" id="{2599FB97-6785-675A-F1EF-1BDB706DD98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8" name="연결선: 꺾임 17983">
          <a:extLst>
            <a:ext uri="{FF2B5EF4-FFF2-40B4-BE49-F238E27FC236}">
              <a16:creationId xmlns:a16="http://schemas.microsoft.com/office/drawing/2014/main" id="{C6B7422D-7B68-31A8-D032-F52242F2E1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9" name="연결선: 꺾임 17984">
          <a:extLst>
            <a:ext uri="{FF2B5EF4-FFF2-40B4-BE49-F238E27FC236}">
              <a16:creationId xmlns:a16="http://schemas.microsoft.com/office/drawing/2014/main" id="{88CC398C-82C6-50EC-D125-7D4D3FD02F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0" name="연결선: 꺾임 17985">
          <a:extLst>
            <a:ext uri="{FF2B5EF4-FFF2-40B4-BE49-F238E27FC236}">
              <a16:creationId xmlns:a16="http://schemas.microsoft.com/office/drawing/2014/main" id="{DB54C69D-5E7D-7F2A-762A-1C882462219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1" name="연결선: 꺾임 18010">
          <a:extLst>
            <a:ext uri="{FF2B5EF4-FFF2-40B4-BE49-F238E27FC236}">
              <a16:creationId xmlns:a16="http://schemas.microsoft.com/office/drawing/2014/main" id="{043E480F-400D-00E0-B33D-0062BB1F81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2" name="연결선: 꺾임 18011">
          <a:extLst>
            <a:ext uri="{FF2B5EF4-FFF2-40B4-BE49-F238E27FC236}">
              <a16:creationId xmlns:a16="http://schemas.microsoft.com/office/drawing/2014/main" id="{41D09B74-AF00-F405-DFFE-A9159DA2946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3" name="연결선: 꺾임 18012">
          <a:extLst>
            <a:ext uri="{FF2B5EF4-FFF2-40B4-BE49-F238E27FC236}">
              <a16:creationId xmlns:a16="http://schemas.microsoft.com/office/drawing/2014/main" id="{9EB684BF-53C4-A40A-BBB1-96FF6B0C5BE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4" name="연결선: 꺾임 18013">
          <a:extLst>
            <a:ext uri="{FF2B5EF4-FFF2-40B4-BE49-F238E27FC236}">
              <a16:creationId xmlns:a16="http://schemas.microsoft.com/office/drawing/2014/main" id="{166C0AC1-62AE-F14F-43D9-9D4285683B9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5" name="연결선: 꺾임 18024">
          <a:extLst>
            <a:ext uri="{FF2B5EF4-FFF2-40B4-BE49-F238E27FC236}">
              <a16:creationId xmlns:a16="http://schemas.microsoft.com/office/drawing/2014/main" id="{787CE6AD-D869-0A83-B5F0-24007421140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6" name="연결선: 꺾임 18025">
          <a:extLst>
            <a:ext uri="{FF2B5EF4-FFF2-40B4-BE49-F238E27FC236}">
              <a16:creationId xmlns:a16="http://schemas.microsoft.com/office/drawing/2014/main" id="{6B0166F4-EDB7-6BB9-DDD8-1B4857EF689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7" name="연결선: 꺾임 18026">
          <a:extLst>
            <a:ext uri="{FF2B5EF4-FFF2-40B4-BE49-F238E27FC236}">
              <a16:creationId xmlns:a16="http://schemas.microsoft.com/office/drawing/2014/main" id="{D797C372-F994-A804-A538-D4E53B01A1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8" name="연결선: 꺾임 18027">
          <a:extLst>
            <a:ext uri="{FF2B5EF4-FFF2-40B4-BE49-F238E27FC236}">
              <a16:creationId xmlns:a16="http://schemas.microsoft.com/office/drawing/2014/main" id="{55816364-7E1C-91BF-5A7F-69C150B6671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9" name="연결선: 꺾임 18036">
          <a:extLst>
            <a:ext uri="{FF2B5EF4-FFF2-40B4-BE49-F238E27FC236}">
              <a16:creationId xmlns:a16="http://schemas.microsoft.com/office/drawing/2014/main" id="{CBF18D1D-D3D2-FCB1-2EA9-2B2C164AAA0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0" name="연결선: 꺾임 18037">
          <a:extLst>
            <a:ext uri="{FF2B5EF4-FFF2-40B4-BE49-F238E27FC236}">
              <a16:creationId xmlns:a16="http://schemas.microsoft.com/office/drawing/2014/main" id="{8C2ECE4D-B679-5E51-5A89-EBF66BA59B5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1" name="연결선: 꺾임 18038">
          <a:extLst>
            <a:ext uri="{FF2B5EF4-FFF2-40B4-BE49-F238E27FC236}">
              <a16:creationId xmlns:a16="http://schemas.microsoft.com/office/drawing/2014/main" id="{83D91B72-C43F-1EEE-42B5-52F7212285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2" name="연결선: 꺾임 18039">
          <a:extLst>
            <a:ext uri="{FF2B5EF4-FFF2-40B4-BE49-F238E27FC236}">
              <a16:creationId xmlns:a16="http://schemas.microsoft.com/office/drawing/2014/main" id="{F17B406A-831A-B9A1-FF38-AC267F9B5C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3" name="연결선: 꺾임 128">
          <a:extLst>
            <a:ext uri="{FF2B5EF4-FFF2-40B4-BE49-F238E27FC236}">
              <a16:creationId xmlns:a16="http://schemas.microsoft.com/office/drawing/2014/main" id="{CA78AA4C-35A8-174E-8E5B-A39308EC59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4" name="연결선: 꺾임 129">
          <a:extLst>
            <a:ext uri="{FF2B5EF4-FFF2-40B4-BE49-F238E27FC236}">
              <a16:creationId xmlns:a16="http://schemas.microsoft.com/office/drawing/2014/main" id="{18CFE9CD-E80B-7A75-3ED1-0EFECF04554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5" name="연결선: 꺾임 130">
          <a:extLst>
            <a:ext uri="{FF2B5EF4-FFF2-40B4-BE49-F238E27FC236}">
              <a16:creationId xmlns:a16="http://schemas.microsoft.com/office/drawing/2014/main" id="{6490D71C-5161-C33E-3724-7A753F4A39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6" name="연결선: 꺾임 131">
          <a:extLst>
            <a:ext uri="{FF2B5EF4-FFF2-40B4-BE49-F238E27FC236}">
              <a16:creationId xmlns:a16="http://schemas.microsoft.com/office/drawing/2014/main" id="{5711185B-4067-0F4D-A906-9DDD8E68813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7" name="연결선: 꺾임 140">
          <a:extLst>
            <a:ext uri="{FF2B5EF4-FFF2-40B4-BE49-F238E27FC236}">
              <a16:creationId xmlns:a16="http://schemas.microsoft.com/office/drawing/2014/main" id="{CBF52E7D-5A5C-F5D9-A8F5-CC296E1DD01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8" name="연결선: 꺾임 141">
          <a:extLst>
            <a:ext uri="{FF2B5EF4-FFF2-40B4-BE49-F238E27FC236}">
              <a16:creationId xmlns:a16="http://schemas.microsoft.com/office/drawing/2014/main" id="{C9E07900-49FD-8350-B415-C8C38499B4A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9" name="연결선: 꺾임 2431">
          <a:extLst>
            <a:ext uri="{FF2B5EF4-FFF2-40B4-BE49-F238E27FC236}">
              <a16:creationId xmlns:a16="http://schemas.microsoft.com/office/drawing/2014/main" id="{89DBC82B-1422-05CB-3DED-A79FCFE3E42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0" name="연결선: 꺾임 2432">
          <a:extLst>
            <a:ext uri="{FF2B5EF4-FFF2-40B4-BE49-F238E27FC236}">
              <a16:creationId xmlns:a16="http://schemas.microsoft.com/office/drawing/2014/main" id="{C9CEFB68-2D7E-AA04-EA5B-C6753035320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1" name="연결선: 꺾임 2460">
          <a:extLst>
            <a:ext uri="{FF2B5EF4-FFF2-40B4-BE49-F238E27FC236}">
              <a16:creationId xmlns:a16="http://schemas.microsoft.com/office/drawing/2014/main" id="{EB5F1B33-45EC-9491-1767-AB36A1DC128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2" name="연결선: 꺾임 2461">
          <a:extLst>
            <a:ext uri="{FF2B5EF4-FFF2-40B4-BE49-F238E27FC236}">
              <a16:creationId xmlns:a16="http://schemas.microsoft.com/office/drawing/2014/main" id="{8B2C36FA-AC6D-ABA2-0265-F0B4B0FB351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3" name="연결선: 꺾임 2462">
          <a:extLst>
            <a:ext uri="{FF2B5EF4-FFF2-40B4-BE49-F238E27FC236}">
              <a16:creationId xmlns:a16="http://schemas.microsoft.com/office/drawing/2014/main" id="{2711D5D9-5829-9465-F39C-5778D0C18D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4" name="연결선: 꺾임 2463">
          <a:extLst>
            <a:ext uri="{FF2B5EF4-FFF2-40B4-BE49-F238E27FC236}">
              <a16:creationId xmlns:a16="http://schemas.microsoft.com/office/drawing/2014/main" id="{3D041758-6A1E-C54F-11F6-715708FC8F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5" name="연결선: 꺾임 2472">
          <a:extLst>
            <a:ext uri="{FF2B5EF4-FFF2-40B4-BE49-F238E27FC236}">
              <a16:creationId xmlns:a16="http://schemas.microsoft.com/office/drawing/2014/main" id="{9DA2BFD1-FC00-1D84-F8DC-7E3B5FD751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6" name="연결선: 꺾임 2473">
          <a:extLst>
            <a:ext uri="{FF2B5EF4-FFF2-40B4-BE49-F238E27FC236}">
              <a16:creationId xmlns:a16="http://schemas.microsoft.com/office/drawing/2014/main" id="{6FF8BA59-4404-729A-8CB3-2C35F23DB6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7" name="연결선: 꺾임 2474">
          <a:extLst>
            <a:ext uri="{FF2B5EF4-FFF2-40B4-BE49-F238E27FC236}">
              <a16:creationId xmlns:a16="http://schemas.microsoft.com/office/drawing/2014/main" id="{BEEF6F7C-2303-8DAB-EB21-31FD7E8E10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8" name="연결선: 꺾임 2475">
          <a:extLst>
            <a:ext uri="{FF2B5EF4-FFF2-40B4-BE49-F238E27FC236}">
              <a16:creationId xmlns:a16="http://schemas.microsoft.com/office/drawing/2014/main" id="{3F372A15-BA18-EE93-2D41-9CD18637694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9" name="연결선: 꺾임 16">
          <a:extLst>
            <a:ext uri="{FF2B5EF4-FFF2-40B4-BE49-F238E27FC236}">
              <a16:creationId xmlns:a16="http://schemas.microsoft.com/office/drawing/2014/main" id="{FD2349B7-33D5-D919-7E74-DF66D5973BC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0" name="연결선: 꺾임 17">
          <a:extLst>
            <a:ext uri="{FF2B5EF4-FFF2-40B4-BE49-F238E27FC236}">
              <a16:creationId xmlns:a16="http://schemas.microsoft.com/office/drawing/2014/main" id="{9B3F9382-4068-DFE9-DCDF-503EC8BC639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1" name="연결선: 꺾임 18">
          <a:extLst>
            <a:ext uri="{FF2B5EF4-FFF2-40B4-BE49-F238E27FC236}">
              <a16:creationId xmlns:a16="http://schemas.microsoft.com/office/drawing/2014/main" id="{FE9CC759-D4CF-9E0B-85D0-CF72334FD8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2" name="연결선: 꺾임 19">
          <a:extLst>
            <a:ext uri="{FF2B5EF4-FFF2-40B4-BE49-F238E27FC236}">
              <a16:creationId xmlns:a16="http://schemas.microsoft.com/office/drawing/2014/main" id="{1823278D-3F10-2E31-D8C3-5774CFAD61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3" name="연결선: 꺾임 20">
          <a:extLst>
            <a:ext uri="{FF2B5EF4-FFF2-40B4-BE49-F238E27FC236}">
              <a16:creationId xmlns:a16="http://schemas.microsoft.com/office/drawing/2014/main" id="{60FE815B-AE28-2A86-02F3-6458D33AE8C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4" name="연결선: 꺾임 40">
          <a:extLst>
            <a:ext uri="{FF2B5EF4-FFF2-40B4-BE49-F238E27FC236}">
              <a16:creationId xmlns:a16="http://schemas.microsoft.com/office/drawing/2014/main" id="{F77DFC86-61CA-949C-9460-5702E2CAFFC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5" name="연결선: 꺾임 41">
          <a:extLst>
            <a:ext uri="{FF2B5EF4-FFF2-40B4-BE49-F238E27FC236}">
              <a16:creationId xmlns:a16="http://schemas.microsoft.com/office/drawing/2014/main" id="{E4C58E57-5A33-63E7-9519-F7B6B173CE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6" name="연결선: 꺾임 42">
          <a:extLst>
            <a:ext uri="{FF2B5EF4-FFF2-40B4-BE49-F238E27FC236}">
              <a16:creationId xmlns:a16="http://schemas.microsoft.com/office/drawing/2014/main" id="{2369B590-3982-42B6-59ED-4E0DD706B54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7" name="연결선: 꺾임 43">
          <a:extLst>
            <a:ext uri="{FF2B5EF4-FFF2-40B4-BE49-F238E27FC236}">
              <a16:creationId xmlns:a16="http://schemas.microsoft.com/office/drawing/2014/main" id="{3AAD2CF0-9DB7-64FA-B2B8-263B939F43F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8" name="연결선: 꺾임 44">
          <a:extLst>
            <a:ext uri="{FF2B5EF4-FFF2-40B4-BE49-F238E27FC236}">
              <a16:creationId xmlns:a16="http://schemas.microsoft.com/office/drawing/2014/main" id="{81B395BE-384D-D85F-DE4D-BC506A05EB7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9" name="연결선: 꺾임 17992">
          <a:extLst>
            <a:ext uri="{FF2B5EF4-FFF2-40B4-BE49-F238E27FC236}">
              <a16:creationId xmlns:a16="http://schemas.microsoft.com/office/drawing/2014/main" id="{795590BD-F7BE-712A-1577-D2893B53E7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0" name="연결선: 꺾임 17993">
          <a:extLst>
            <a:ext uri="{FF2B5EF4-FFF2-40B4-BE49-F238E27FC236}">
              <a16:creationId xmlns:a16="http://schemas.microsoft.com/office/drawing/2014/main" id="{E993EE36-4F4E-1037-DD10-75D06EE0B41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1" name="연결선: 꺾임 17994">
          <a:extLst>
            <a:ext uri="{FF2B5EF4-FFF2-40B4-BE49-F238E27FC236}">
              <a16:creationId xmlns:a16="http://schemas.microsoft.com/office/drawing/2014/main" id="{DFF8BFB9-7974-B467-9343-C8AF2B90A2A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2" name="연결선: 꺾임 17995">
          <a:extLst>
            <a:ext uri="{FF2B5EF4-FFF2-40B4-BE49-F238E27FC236}">
              <a16:creationId xmlns:a16="http://schemas.microsoft.com/office/drawing/2014/main" id="{F900FA52-4B3D-BD85-D53E-B51858F34BB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3" name="연결선: 꺾임 17996">
          <a:extLst>
            <a:ext uri="{FF2B5EF4-FFF2-40B4-BE49-F238E27FC236}">
              <a16:creationId xmlns:a16="http://schemas.microsoft.com/office/drawing/2014/main" id="{E2D4A4D6-668D-299E-AE77-84D1BAD83C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4" name="연결선: 꺾임 18066">
          <a:extLst>
            <a:ext uri="{FF2B5EF4-FFF2-40B4-BE49-F238E27FC236}">
              <a16:creationId xmlns:a16="http://schemas.microsoft.com/office/drawing/2014/main" id="{D98E1A29-8305-5DCC-CE73-1C75B44B29A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5" name="연결선: 꺾임 18100">
          <a:extLst>
            <a:ext uri="{FF2B5EF4-FFF2-40B4-BE49-F238E27FC236}">
              <a16:creationId xmlns:a16="http://schemas.microsoft.com/office/drawing/2014/main" id="{208F49C8-798D-17B9-2837-D4EA53A5B3F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6" name="연결선: 꺾임 18134">
          <a:extLst>
            <a:ext uri="{FF2B5EF4-FFF2-40B4-BE49-F238E27FC236}">
              <a16:creationId xmlns:a16="http://schemas.microsoft.com/office/drawing/2014/main" id="{AE7FA2D0-33C8-E450-F07B-3291D0892E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7" name="연결선: 꺾임 18138">
          <a:extLst>
            <a:ext uri="{FF2B5EF4-FFF2-40B4-BE49-F238E27FC236}">
              <a16:creationId xmlns:a16="http://schemas.microsoft.com/office/drawing/2014/main" id="{98BF0720-C8CE-2B3E-7543-571A0599E4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8" name="연결선: 꺾임 18139">
          <a:extLst>
            <a:ext uri="{FF2B5EF4-FFF2-40B4-BE49-F238E27FC236}">
              <a16:creationId xmlns:a16="http://schemas.microsoft.com/office/drawing/2014/main" id="{122E2550-994B-D55A-8B94-9C343E8E604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9" name="연결선: 꺾임 18140">
          <a:extLst>
            <a:ext uri="{FF2B5EF4-FFF2-40B4-BE49-F238E27FC236}">
              <a16:creationId xmlns:a16="http://schemas.microsoft.com/office/drawing/2014/main" id="{899BD83E-4055-9F59-EEA6-28A4EDC954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0" name="연결선: 꺾임 18141">
          <a:extLst>
            <a:ext uri="{FF2B5EF4-FFF2-40B4-BE49-F238E27FC236}">
              <a16:creationId xmlns:a16="http://schemas.microsoft.com/office/drawing/2014/main" id="{F8AA0B61-FF85-1EE7-893B-4FECD109220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1" name="연결선: 꺾임 18142">
          <a:extLst>
            <a:ext uri="{FF2B5EF4-FFF2-40B4-BE49-F238E27FC236}">
              <a16:creationId xmlns:a16="http://schemas.microsoft.com/office/drawing/2014/main" id="{2318E65D-6797-21F9-FCA4-0B52D64694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2" name="연결선: 꺾임 18143">
          <a:extLst>
            <a:ext uri="{FF2B5EF4-FFF2-40B4-BE49-F238E27FC236}">
              <a16:creationId xmlns:a16="http://schemas.microsoft.com/office/drawing/2014/main" id="{0490BD5B-963F-4C8D-6CA3-910D17B5104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3" name="연결선: 꺾임 18144">
          <a:extLst>
            <a:ext uri="{FF2B5EF4-FFF2-40B4-BE49-F238E27FC236}">
              <a16:creationId xmlns:a16="http://schemas.microsoft.com/office/drawing/2014/main" id="{46523323-4C8F-5ADD-718A-E6C5E3B8D9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4" name="연결선: 꺾임 18145">
          <a:extLst>
            <a:ext uri="{FF2B5EF4-FFF2-40B4-BE49-F238E27FC236}">
              <a16:creationId xmlns:a16="http://schemas.microsoft.com/office/drawing/2014/main" id="{19A6433B-F694-2B86-BC94-D0420D6B72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5" name="연결선: 꺾임 18146">
          <a:extLst>
            <a:ext uri="{FF2B5EF4-FFF2-40B4-BE49-F238E27FC236}">
              <a16:creationId xmlns:a16="http://schemas.microsoft.com/office/drawing/2014/main" id="{3ADC8604-BD9D-977C-FFC5-60085A68CF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6" name="연결선: 꺾임 18147">
          <a:extLst>
            <a:ext uri="{FF2B5EF4-FFF2-40B4-BE49-F238E27FC236}">
              <a16:creationId xmlns:a16="http://schemas.microsoft.com/office/drawing/2014/main" id="{05A86C2D-0FF5-2972-83C8-BBE28D730C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7" name="연결선: 꺾임 18148">
          <a:extLst>
            <a:ext uri="{FF2B5EF4-FFF2-40B4-BE49-F238E27FC236}">
              <a16:creationId xmlns:a16="http://schemas.microsoft.com/office/drawing/2014/main" id="{8ACCF645-14BB-D4CE-A811-96377AF1752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8" name="연결선: 꺾임 18149">
          <a:extLst>
            <a:ext uri="{FF2B5EF4-FFF2-40B4-BE49-F238E27FC236}">
              <a16:creationId xmlns:a16="http://schemas.microsoft.com/office/drawing/2014/main" id="{E9BAF211-BA77-F541-E4BD-4F56AA7656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9" name="연결선: 꺾임 18150">
          <a:extLst>
            <a:ext uri="{FF2B5EF4-FFF2-40B4-BE49-F238E27FC236}">
              <a16:creationId xmlns:a16="http://schemas.microsoft.com/office/drawing/2014/main" id="{476AD06C-8E95-64C1-BECE-B83FF1D5BE6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0" name="연결선: 꺾임 18151">
          <a:extLst>
            <a:ext uri="{FF2B5EF4-FFF2-40B4-BE49-F238E27FC236}">
              <a16:creationId xmlns:a16="http://schemas.microsoft.com/office/drawing/2014/main" id="{C0E4A23F-167B-C64B-F514-1FBE16A0718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1" name="연결선: 꺾임 18152">
          <a:extLst>
            <a:ext uri="{FF2B5EF4-FFF2-40B4-BE49-F238E27FC236}">
              <a16:creationId xmlns:a16="http://schemas.microsoft.com/office/drawing/2014/main" id="{260C630D-ED62-966D-568A-E127625B271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2" name="연결선: 꺾임 18153">
          <a:extLst>
            <a:ext uri="{FF2B5EF4-FFF2-40B4-BE49-F238E27FC236}">
              <a16:creationId xmlns:a16="http://schemas.microsoft.com/office/drawing/2014/main" id="{990BC646-1711-F105-B3DB-363A3E7A5B8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3" name="연결선: 꺾임 18154">
          <a:extLst>
            <a:ext uri="{FF2B5EF4-FFF2-40B4-BE49-F238E27FC236}">
              <a16:creationId xmlns:a16="http://schemas.microsoft.com/office/drawing/2014/main" id="{3053994D-93CF-BD8D-3EBB-BC2F7CC673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4" name="연결선: 꺾임 18181">
          <a:extLst>
            <a:ext uri="{FF2B5EF4-FFF2-40B4-BE49-F238E27FC236}">
              <a16:creationId xmlns:a16="http://schemas.microsoft.com/office/drawing/2014/main" id="{AC60E0EF-0C1F-6385-3122-AC1E6F71CC9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5" name="연결선: 꺾임 18182">
          <a:extLst>
            <a:ext uri="{FF2B5EF4-FFF2-40B4-BE49-F238E27FC236}">
              <a16:creationId xmlns:a16="http://schemas.microsoft.com/office/drawing/2014/main" id="{D6430F87-D92A-731C-202F-F7876BFBC01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6" name="연결선: 꺾임 18212">
          <a:extLst>
            <a:ext uri="{FF2B5EF4-FFF2-40B4-BE49-F238E27FC236}">
              <a16:creationId xmlns:a16="http://schemas.microsoft.com/office/drawing/2014/main" id="{B304A8EC-8971-8AB5-4A2C-AA77942250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7" name="연결선: 꺾임 18242">
          <a:extLst>
            <a:ext uri="{FF2B5EF4-FFF2-40B4-BE49-F238E27FC236}">
              <a16:creationId xmlns:a16="http://schemas.microsoft.com/office/drawing/2014/main" id="{A3F5CC9D-6DD9-5707-8AEB-AD591C57A6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8" name="연결선: 꺾임 18272">
          <a:extLst>
            <a:ext uri="{FF2B5EF4-FFF2-40B4-BE49-F238E27FC236}">
              <a16:creationId xmlns:a16="http://schemas.microsoft.com/office/drawing/2014/main" id="{A0D76910-A6FB-EFF2-203A-063AF3261AB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9" name="연결선: 꺾임 18302">
          <a:extLst>
            <a:ext uri="{FF2B5EF4-FFF2-40B4-BE49-F238E27FC236}">
              <a16:creationId xmlns:a16="http://schemas.microsoft.com/office/drawing/2014/main" id="{0DF90503-28AB-D2CC-78F8-226AC548705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0" name="연결선: 꺾임 18329">
          <a:extLst>
            <a:ext uri="{FF2B5EF4-FFF2-40B4-BE49-F238E27FC236}">
              <a16:creationId xmlns:a16="http://schemas.microsoft.com/office/drawing/2014/main" id="{6920E573-06B1-3E74-E6C9-7536E9D8A7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1" name="연결선: 꺾임 18330">
          <a:extLst>
            <a:ext uri="{FF2B5EF4-FFF2-40B4-BE49-F238E27FC236}">
              <a16:creationId xmlns:a16="http://schemas.microsoft.com/office/drawing/2014/main" id="{C07BE3A2-81CA-4792-2218-196268D43FF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2" name="연결선: 꺾임 18357">
          <a:extLst>
            <a:ext uri="{FF2B5EF4-FFF2-40B4-BE49-F238E27FC236}">
              <a16:creationId xmlns:a16="http://schemas.microsoft.com/office/drawing/2014/main" id="{15474E55-A120-E6C0-0573-4BA57FDCE6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3" name="연결선: 꺾임 18358">
          <a:extLst>
            <a:ext uri="{FF2B5EF4-FFF2-40B4-BE49-F238E27FC236}">
              <a16:creationId xmlns:a16="http://schemas.microsoft.com/office/drawing/2014/main" id="{53AF3747-56CD-6FFA-4001-D79C4E7CB2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4" name="연결선: 꺾임 18385">
          <a:extLst>
            <a:ext uri="{FF2B5EF4-FFF2-40B4-BE49-F238E27FC236}">
              <a16:creationId xmlns:a16="http://schemas.microsoft.com/office/drawing/2014/main" id="{2738F28F-7CFE-C7E8-1AA7-80CC6ADFC5B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5" name="연결선: 꺾임 18386">
          <a:extLst>
            <a:ext uri="{FF2B5EF4-FFF2-40B4-BE49-F238E27FC236}">
              <a16:creationId xmlns:a16="http://schemas.microsoft.com/office/drawing/2014/main" id="{B15ACD35-DF49-A97E-7D59-EA421F25A5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6" name="연결선: 꺾임 18413">
          <a:extLst>
            <a:ext uri="{FF2B5EF4-FFF2-40B4-BE49-F238E27FC236}">
              <a16:creationId xmlns:a16="http://schemas.microsoft.com/office/drawing/2014/main" id="{C3FCBB78-8269-322E-2C5F-F1526F85B2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7" name="연결선: 꺾임 18414">
          <a:extLst>
            <a:ext uri="{FF2B5EF4-FFF2-40B4-BE49-F238E27FC236}">
              <a16:creationId xmlns:a16="http://schemas.microsoft.com/office/drawing/2014/main" id="{DCFDCFCC-71F4-4EF7-5850-DE5A9772BA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8" name="연결선: 꺾임 18441">
          <a:extLst>
            <a:ext uri="{FF2B5EF4-FFF2-40B4-BE49-F238E27FC236}">
              <a16:creationId xmlns:a16="http://schemas.microsoft.com/office/drawing/2014/main" id="{AC390088-AAD4-B881-0651-06D138BC23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9" name="연결선: 꺾임 18468">
          <a:extLst>
            <a:ext uri="{FF2B5EF4-FFF2-40B4-BE49-F238E27FC236}">
              <a16:creationId xmlns:a16="http://schemas.microsoft.com/office/drawing/2014/main" id="{AD1002E5-245F-48CD-7287-39191D2F49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0" name="연결선: 꺾임 18495">
          <a:extLst>
            <a:ext uri="{FF2B5EF4-FFF2-40B4-BE49-F238E27FC236}">
              <a16:creationId xmlns:a16="http://schemas.microsoft.com/office/drawing/2014/main" id="{542F410C-7F1E-0B9A-7750-FB0EE7FE356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1" name="연결선: 꺾임 18522">
          <a:extLst>
            <a:ext uri="{FF2B5EF4-FFF2-40B4-BE49-F238E27FC236}">
              <a16:creationId xmlns:a16="http://schemas.microsoft.com/office/drawing/2014/main" id="{244012FD-F8B9-111A-C7A5-77C0243E7FC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2" name="연결선: 꺾임 53">
          <a:extLst>
            <a:ext uri="{FF2B5EF4-FFF2-40B4-BE49-F238E27FC236}">
              <a16:creationId xmlns:a16="http://schemas.microsoft.com/office/drawing/2014/main" id="{7A8E0453-CC93-E0E3-F3C0-8BCC754D8D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3" name="연결선: 꺾임 428">
          <a:extLst>
            <a:ext uri="{FF2B5EF4-FFF2-40B4-BE49-F238E27FC236}">
              <a16:creationId xmlns:a16="http://schemas.microsoft.com/office/drawing/2014/main" id="{531DAC5B-4BB0-1577-C60E-D37429F5CC1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4" name="연결선: 꺾임 2464">
          <a:extLst>
            <a:ext uri="{FF2B5EF4-FFF2-40B4-BE49-F238E27FC236}">
              <a16:creationId xmlns:a16="http://schemas.microsoft.com/office/drawing/2014/main" id="{D912BBB7-1A5D-0ADF-04FB-E6C8F34547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5" name="연결선: 꺾임 2465">
          <a:extLst>
            <a:ext uri="{FF2B5EF4-FFF2-40B4-BE49-F238E27FC236}">
              <a16:creationId xmlns:a16="http://schemas.microsoft.com/office/drawing/2014/main" id="{3004C9A1-3ED2-4837-055F-187D9DB853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6" name="연결선: 꺾임 17997">
          <a:extLst>
            <a:ext uri="{FF2B5EF4-FFF2-40B4-BE49-F238E27FC236}">
              <a16:creationId xmlns:a16="http://schemas.microsoft.com/office/drawing/2014/main" id="{4C2B81AF-944F-651F-6BB9-936D4BBDFC5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7" name="연결선: 꺾임 17998">
          <a:extLst>
            <a:ext uri="{FF2B5EF4-FFF2-40B4-BE49-F238E27FC236}">
              <a16:creationId xmlns:a16="http://schemas.microsoft.com/office/drawing/2014/main" id="{C1C2C75F-1174-BFC8-989D-327BF81CA55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8" name="연결선: 꺾임 18044">
          <a:extLst>
            <a:ext uri="{FF2B5EF4-FFF2-40B4-BE49-F238E27FC236}">
              <a16:creationId xmlns:a16="http://schemas.microsoft.com/office/drawing/2014/main" id="{914F4671-A275-08D8-A1F5-A96D9BDB2D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9" name="연결선: 꺾임 18045">
          <a:extLst>
            <a:ext uri="{FF2B5EF4-FFF2-40B4-BE49-F238E27FC236}">
              <a16:creationId xmlns:a16="http://schemas.microsoft.com/office/drawing/2014/main" id="{B61791B6-28C5-F361-22DA-B223B962AD6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0" name="연결선: 꺾임 18073">
          <a:extLst>
            <a:ext uri="{FF2B5EF4-FFF2-40B4-BE49-F238E27FC236}">
              <a16:creationId xmlns:a16="http://schemas.microsoft.com/office/drawing/2014/main" id="{7F1550C1-CA5A-EE03-27A4-C9CB8AF3B94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1" name="연결선: 꺾임 18074">
          <a:extLst>
            <a:ext uri="{FF2B5EF4-FFF2-40B4-BE49-F238E27FC236}">
              <a16:creationId xmlns:a16="http://schemas.microsoft.com/office/drawing/2014/main" id="{A99FDF81-E5EB-82C4-D481-0D15D961989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2" name="연결선: 꺾임 18102">
          <a:extLst>
            <a:ext uri="{FF2B5EF4-FFF2-40B4-BE49-F238E27FC236}">
              <a16:creationId xmlns:a16="http://schemas.microsoft.com/office/drawing/2014/main" id="{58153D89-4DCC-BBBE-9E4D-B7421050C0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3" name="연결선: 꺾임 18103">
          <a:extLst>
            <a:ext uri="{FF2B5EF4-FFF2-40B4-BE49-F238E27FC236}">
              <a16:creationId xmlns:a16="http://schemas.microsoft.com/office/drawing/2014/main" id="{532CC202-AB8A-3591-81AC-FB5EFE232B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4" name="연결선: 꺾임 18130">
          <a:extLst>
            <a:ext uri="{FF2B5EF4-FFF2-40B4-BE49-F238E27FC236}">
              <a16:creationId xmlns:a16="http://schemas.microsoft.com/office/drawing/2014/main" id="{5CF851D3-05D7-7ED0-B972-193E2DD24B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5" name="연결선: 꺾임 18131">
          <a:extLst>
            <a:ext uri="{FF2B5EF4-FFF2-40B4-BE49-F238E27FC236}">
              <a16:creationId xmlns:a16="http://schemas.microsoft.com/office/drawing/2014/main" id="{C1AFE1FF-BA7A-6553-4969-92368762097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6" name="연결선: 꺾임 18223">
          <a:extLst>
            <a:ext uri="{FF2B5EF4-FFF2-40B4-BE49-F238E27FC236}">
              <a16:creationId xmlns:a16="http://schemas.microsoft.com/office/drawing/2014/main" id="{FDA19854-938D-AB72-1386-E02A8EB01C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7" name="연결선: 꺾임 18224">
          <a:extLst>
            <a:ext uri="{FF2B5EF4-FFF2-40B4-BE49-F238E27FC236}">
              <a16:creationId xmlns:a16="http://schemas.microsoft.com/office/drawing/2014/main" id="{8DD18785-AFE1-7905-5F93-369844DB31F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8" name="연결선: 꺾임 18252">
          <a:extLst>
            <a:ext uri="{FF2B5EF4-FFF2-40B4-BE49-F238E27FC236}">
              <a16:creationId xmlns:a16="http://schemas.microsoft.com/office/drawing/2014/main" id="{56050404-AA4D-8E84-832B-B609BF8653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9" name="연결선: 꺾임 18253">
          <a:extLst>
            <a:ext uri="{FF2B5EF4-FFF2-40B4-BE49-F238E27FC236}">
              <a16:creationId xmlns:a16="http://schemas.microsoft.com/office/drawing/2014/main" id="{DFB237BF-2B28-52CA-ECAA-9928CD6FF8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0" name="연결선: 꺾임 18282">
          <a:extLst>
            <a:ext uri="{FF2B5EF4-FFF2-40B4-BE49-F238E27FC236}">
              <a16:creationId xmlns:a16="http://schemas.microsoft.com/office/drawing/2014/main" id="{12DF2403-C2F8-B2F0-5C4E-C1586A6BA2E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1" name="연결선: 꺾임 18283">
          <a:extLst>
            <a:ext uri="{FF2B5EF4-FFF2-40B4-BE49-F238E27FC236}">
              <a16:creationId xmlns:a16="http://schemas.microsoft.com/office/drawing/2014/main" id="{28F1BEC3-15ED-E6B2-2088-49A39EA07A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2" name="연결선: 꺾임 18311">
          <a:extLst>
            <a:ext uri="{FF2B5EF4-FFF2-40B4-BE49-F238E27FC236}">
              <a16:creationId xmlns:a16="http://schemas.microsoft.com/office/drawing/2014/main" id="{4538E752-E7C8-EDC4-D134-01141F5563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3" name="연결선: 꺾임 18312">
          <a:extLst>
            <a:ext uri="{FF2B5EF4-FFF2-40B4-BE49-F238E27FC236}">
              <a16:creationId xmlns:a16="http://schemas.microsoft.com/office/drawing/2014/main" id="{652EB1EE-B264-A8BB-B67B-80E927415ED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4" name="연결선: 꺾임 18341">
          <a:extLst>
            <a:ext uri="{FF2B5EF4-FFF2-40B4-BE49-F238E27FC236}">
              <a16:creationId xmlns:a16="http://schemas.microsoft.com/office/drawing/2014/main" id="{176713F0-3E88-019D-553C-EFEA0B8ED38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5" name="연결선: 꺾임 18342">
          <a:extLst>
            <a:ext uri="{FF2B5EF4-FFF2-40B4-BE49-F238E27FC236}">
              <a16:creationId xmlns:a16="http://schemas.microsoft.com/office/drawing/2014/main" id="{576C92DF-97FD-9CEF-D451-0295C03468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6" name="연결선: 꺾임 18371">
          <a:extLst>
            <a:ext uri="{FF2B5EF4-FFF2-40B4-BE49-F238E27FC236}">
              <a16:creationId xmlns:a16="http://schemas.microsoft.com/office/drawing/2014/main" id="{5B1DB3BE-B3A4-8EA6-3163-664E3D79F6C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7" name="연결선: 꺾임 18372">
          <a:extLst>
            <a:ext uri="{FF2B5EF4-FFF2-40B4-BE49-F238E27FC236}">
              <a16:creationId xmlns:a16="http://schemas.microsoft.com/office/drawing/2014/main" id="{E56AB0C8-99B9-531D-14CA-57450B115E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8" name="연결선: 꺾임 18401">
          <a:extLst>
            <a:ext uri="{FF2B5EF4-FFF2-40B4-BE49-F238E27FC236}">
              <a16:creationId xmlns:a16="http://schemas.microsoft.com/office/drawing/2014/main" id="{595BDA36-F0EA-73FE-1636-63346435DA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9" name="연결선: 꺾임 18402">
          <a:extLst>
            <a:ext uri="{FF2B5EF4-FFF2-40B4-BE49-F238E27FC236}">
              <a16:creationId xmlns:a16="http://schemas.microsoft.com/office/drawing/2014/main" id="{254A869A-F17F-246A-C55A-6813E661E0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0" name="연결선: 꺾임 18431">
          <a:extLst>
            <a:ext uri="{FF2B5EF4-FFF2-40B4-BE49-F238E27FC236}">
              <a16:creationId xmlns:a16="http://schemas.microsoft.com/office/drawing/2014/main" id="{C5F0E626-E50F-93EC-E1F9-2A1FA79C449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1" name="연결선: 꺾임 18432">
          <a:extLst>
            <a:ext uri="{FF2B5EF4-FFF2-40B4-BE49-F238E27FC236}">
              <a16:creationId xmlns:a16="http://schemas.microsoft.com/office/drawing/2014/main" id="{4ED15EA9-D366-CF4F-7AD6-0AC760B2AB0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2" name="연결선: 꺾임 18460">
          <a:extLst>
            <a:ext uri="{FF2B5EF4-FFF2-40B4-BE49-F238E27FC236}">
              <a16:creationId xmlns:a16="http://schemas.microsoft.com/office/drawing/2014/main" id="{CF4D99B7-5C64-38AD-6779-9CB76251A73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3" name="연결선: 꺾임 18461">
          <a:extLst>
            <a:ext uri="{FF2B5EF4-FFF2-40B4-BE49-F238E27FC236}">
              <a16:creationId xmlns:a16="http://schemas.microsoft.com/office/drawing/2014/main" id="{F1F3B69A-B018-580A-ED36-972F5DB04A8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4" name="연결선: 꺾임 18077">
          <a:extLst>
            <a:ext uri="{FF2B5EF4-FFF2-40B4-BE49-F238E27FC236}">
              <a16:creationId xmlns:a16="http://schemas.microsoft.com/office/drawing/2014/main" id="{FB44BF99-CC12-5AF9-931E-1387A6AAC4E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5" name="연결선: 꺾임 18088">
          <a:extLst>
            <a:ext uri="{FF2B5EF4-FFF2-40B4-BE49-F238E27FC236}">
              <a16:creationId xmlns:a16="http://schemas.microsoft.com/office/drawing/2014/main" id="{DB16C7B8-641F-6857-3D70-D2EEF0B44D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6" name="연결선: 꺾임 18099">
          <a:extLst>
            <a:ext uri="{FF2B5EF4-FFF2-40B4-BE49-F238E27FC236}">
              <a16:creationId xmlns:a16="http://schemas.microsoft.com/office/drawing/2014/main" id="{64A8C53F-8EE3-43F3-1921-E769B7B5CF6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7" name="연결선: 꺾임 18040">
          <a:extLst>
            <a:ext uri="{FF2B5EF4-FFF2-40B4-BE49-F238E27FC236}">
              <a16:creationId xmlns:a16="http://schemas.microsoft.com/office/drawing/2014/main" id="{7D4567B2-6F80-0EB4-3296-0CDB860ABD6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8" name="연결선: 꺾임 18246">
          <a:extLst>
            <a:ext uri="{FF2B5EF4-FFF2-40B4-BE49-F238E27FC236}">
              <a16:creationId xmlns:a16="http://schemas.microsoft.com/office/drawing/2014/main" id="{94E7DDF5-EEEF-C5F6-B72A-4A69A568F6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9" name="연결선: 꺾임 18247">
          <a:extLst>
            <a:ext uri="{FF2B5EF4-FFF2-40B4-BE49-F238E27FC236}">
              <a16:creationId xmlns:a16="http://schemas.microsoft.com/office/drawing/2014/main" id="{ACAC4E0C-34A1-9A15-1DB9-C09700F9FE1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0" name="연결선: 꺾임 426">
          <a:extLst>
            <a:ext uri="{FF2B5EF4-FFF2-40B4-BE49-F238E27FC236}">
              <a16:creationId xmlns:a16="http://schemas.microsoft.com/office/drawing/2014/main" id="{5C14CF53-362F-1D8A-22F9-D5C1B2C6CE9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1" name="연결선: 꺾임 427">
          <a:extLst>
            <a:ext uri="{FF2B5EF4-FFF2-40B4-BE49-F238E27FC236}">
              <a16:creationId xmlns:a16="http://schemas.microsoft.com/office/drawing/2014/main" id="{ED72CDFF-5EC6-7EBD-B3A7-E8A9D131F2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2" name="연결선: 꺾임 429">
          <a:extLst>
            <a:ext uri="{FF2B5EF4-FFF2-40B4-BE49-F238E27FC236}">
              <a16:creationId xmlns:a16="http://schemas.microsoft.com/office/drawing/2014/main" id="{9071E895-CD40-3381-2A4E-80C53092C60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3" name="연결선: 꺾임 430">
          <a:extLst>
            <a:ext uri="{FF2B5EF4-FFF2-40B4-BE49-F238E27FC236}">
              <a16:creationId xmlns:a16="http://schemas.microsoft.com/office/drawing/2014/main" id="{19673E6A-3529-882F-8BAC-15FC764B5B2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4" name="연결선: 꺾임 431">
          <a:extLst>
            <a:ext uri="{FF2B5EF4-FFF2-40B4-BE49-F238E27FC236}">
              <a16:creationId xmlns:a16="http://schemas.microsoft.com/office/drawing/2014/main" id="{62342E7D-4B01-838F-04FA-3EDF0AF4150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5" name="연결선: 꺾임 432">
          <a:extLst>
            <a:ext uri="{FF2B5EF4-FFF2-40B4-BE49-F238E27FC236}">
              <a16:creationId xmlns:a16="http://schemas.microsoft.com/office/drawing/2014/main" id="{B1E046C4-29C4-05ED-7D3C-E9F1FE7826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6" name="연결선: 꺾임 433">
          <a:extLst>
            <a:ext uri="{FF2B5EF4-FFF2-40B4-BE49-F238E27FC236}">
              <a16:creationId xmlns:a16="http://schemas.microsoft.com/office/drawing/2014/main" id="{BE972582-BAD5-0497-6D54-359976D6C4E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7" name="연결선: 꺾임 434">
          <a:extLst>
            <a:ext uri="{FF2B5EF4-FFF2-40B4-BE49-F238E27FC236}">
              <a16:creationId xmlns:a16="http://schemas.microsoft.com/office/drawing/2014/main" id="{925E71EB-DC93-7897-67C4-70F12A69F4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8" name="연결선: 꺾임 435">
          <a:extLst>
            <a:ext uri="{FF2B5EF4-FFF2-40B4-BE49-F238E27FC236}">
              <a16:creationId xmlns:a16="http://schemas.microsoft.com/office/drawing/2014/main" id="{D8B57ED5-25EE-999B-4516-33F84FC7451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9" name="연결선: 꺾임 436">
          <a:extLst>
            <a:ext uri="{FF2B5EF4-FFF2-40B4-BE49-F238E27FC236}">
              <a16:creationId xmlns:a16="http://schemas.microsoft.com/office/drawing/2014/main" id="{C7F7A56C-24F2-6C40-6AD6-57A96AC22D6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0" name="연결선: 꺾임 443">
          <a:extLst>
            <a:ext uri="{FF2B5EF4-FFF2-40B4-BE49-F238E27FC236}">
              <a16:creationId xmlns:a16="http://schemas.microsoft.com/office/drawing/2014/main" id="{A9809C8B-7789-036E-6758-C83E4D9E98D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1" name="연결선: 꺾임 18367">
          <a:extLst>
            <a:ext uri="{FF2B5EF4-FFF2-40B4-BE49-F238E27FC236}">
              <a16:creationId xmlns:a16="http://schemas.microsoft.com/office/drawing/2014/main" id="{D56B832E-BA98-8C85-D4B6-1932E66BA8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2" name="연결선: 꺾임 18368">
          <a:extLst>
            <a:ext uri="{FF2B5EF4-FFF2-40B4-BE49-F238E27FC236}">
              <a16:creationId xmlns:a16="http://schemas.microsoft.com/office/drawing/2014/main" id="{566C1D45-4013-1AD1-4993-3CCA415BC5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3" name="연결선: 꺾임 18369">
          <a:extLst>
            <a:ext uri="{FF2B5EF4-FFF2-40B4-BE49-F238E27FC236}">
              <a16:creationId xmlns:a16="http://schemas.microsoft.com/office/drawing/2014/main" id="{0B42031A-EEC0-945E-DB97-0B2E2A60A3F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4" name="연결선: 꺾임 18370">
          <a:extLst>
            <a:ext uri="{FF2B5EF4-FFF2-40B4-BE49-F238E27FC236}">
              <a16:creationId xmlns:a16="http://schemas.microsoft.com/office/drawing/2014/main" id="{9EF55BF5-C628-4907-F6A7-509926991D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5" name="연결선: 꺾임 18373">
          <a:extLst>
            <a:ext uri="{FF2B5EF4-FFF2-40B4-BE49-F238E27FC236}">
              <a16:creationId xmlns:a16="http://schemas.microsoft.com/office/drawing/2014/main" id="{29491E99-BBBD-66B8-9591-79D39ED3B6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6" name="연결선: 꺾임 18374">
          <a:extLst>
            <a:ext uri="{FF2B5EF4-FFF2-40B4-BE49-F238E27FC236}">
              <a16:creationId xmlns:a16="http://schemas.microsoft.com/office/drawing/2014/main" id="{3404F578-97FD-58C0-7D22-EEF15CC9E61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7" name="연결선: 꺾임 18375">
          <a:extLst>
            <a:ext uri="{FF2B5EF4-FFF2-40B4-BE49-F238E27FC236}">
              <a16:creationId xmlns:a16="http://schemas.microsoft.com/office/drawing/2014/main" id="{6DCF8F81-C805-F5C6-F08A-F8F0B16720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8" name="연결선: 꺾임 18376">
          <a:extLst>
            <a:ext uri="{FF2B5EF4-FFF2-40B4-BE49-F238E27FC236}">
              <a16:creationId xmlns:a16="http://schemas.microsoft.com/office/drawing/2014/main" id="{D641EEBC-206C-43CC-2722-EBE19ECAC58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9" name="연결선: 꺾임 18377">
          <a:extLst>
            <a:ext uri="{FF2B5EF4-FFF2-40B4-BE49-F238E27FC236}">
              <a16:creationId xmlns:a16="http://schemas.microsoft.com/office/drawing/2014/main" id="{38F2D30B-E9F5-31F9-6F5F-AB4C2C818CF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0" name="연결선: 꺾임 18378">
          <a:extLst>
            <a:ext uri="{FF2B5EF4-FFF2-40B4-BE49-F238E27FC236}">
              <a16:creationId xmlns:a16="http://schemas.microsoft.com/office/drawing/2014/main" id="{D0765E54-4E55-05BA-F507-0DD6BF0DE11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1" name="연결선: 꺾임 18387">
          <a:extLst>
            <a:ext uri="{FF2B5EF4-FFF2-40B4-BE49-F238E27FC236}">
              <a16:creationId xmlns:a16="http://schemas.microsoft.com/office/drawing/2014/main" id="{8948D063-989B-BC85-1B22-978AB4C89FD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2" name="연결선: 꺾임 62116">
          <a:extLst>
            <a:ext uri="{FF2B5EF4-FFF2-40B4-BE49-F238E27FC236}">
              <a16:creationId xmlns:a16="http://schemas.microsoft.com/office/drawing/2014/main" id="{4FEEF578-733D-A2A6-F456-969D14B98E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3" name="연결선: 꺾임 62117">
          <a:extLst>
            <a:ext uri="{FF2B5EF4-FFF2-40B4-BE49-F238E27FC236}">
              <a16:creationId xmlns:a16="http://schemas.microsoft.com/office/drawing/2014/main" id="{73C0560A-6154-4E3E-FB50-D4DE96354FE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4" name="연결선: 꺾임 62118">
          <a:extLst>
            <a:ext uri="{FF2B5EF4-FFF2-40B4-BE49-F238E27FC236}">
              <a16:creationId xmlns:a16="http://schemas.microsoft.com/office/drawing/2014/main" id="{F8F9F1CE-287B-3268-1B26-F8133A1474E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5" name="연결선: 꺾임 62119">
          <a:extLst>
            <a:ext uri="{FF2B5EF4-FFF2-40B4-BE49-F238E27FC236}">
              <a16:creationId xmlns:a16="http://schemas.microsoft.com/office/drawing/2014/main" id="{C2AE30CE-3CBE-A724-5BF2-3971988F759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6" name="연결선: 꺾임 62120">
          <a:extLst>
            <a:ext uri="{FF2B5EF4-FFF2-40B4-BE49-F238E27FC236}">
              <a16:creationId xmlns:a16="http://schemas.microsoft.com/office/drawing/2014/main" id="{CDAADF45-90E7-A4A2-829F-058FB0C591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7" name="연결선: 꺾임 62121">
          <a:extLst>
            <a:ext uri="{FF2B5EF4-FFF2-40B4-BE49-F238E27FC236}">
              <a16:creationId xmlns:a16="http://schemas.microsoft.com/office/drawing/2014/main" id="{1BC1095B-4C7D-3D70-CC7A-E5D28EAC4EF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8" name="연결선: 꺾임 62122">
          <a:extLst>
            <a:ext uri="{FF2B5EF4-FFF2-40B4-BE49-F238E27FC236}">
              <a16:creationId xmlns:a16="http://schemas.microsoft.com/office/drawing/2014/main" id="{362E6842-026B-75CA-1BD3-8DE42DD719D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9" name="연결선: 꺾임 62123">
          <a:extLst>
            <a:ext uri="{FF2B5EF4-FFF2-40B4-BE49-F238E27FC236}">
              <a16:creationId xmlns:a16="http://schemas.microsoft.com/office/drawing/2014/main" id="{F71B0B5B-AD55-1C20-39EA-F9048A05C1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0" name="연결선: 꺾임 62124">
          <a:extLst>
            <a:ext uri="{FF2B5EF4-FFF2-40B4-BE49-F238E27FC236}">
              <a16:creationId xmlns:a16="http://schemas.microsoft.com/office/drawing/2014/main" id="{CA28ECB2-44AD-FAE9-4DE2-DCE7275EB04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1" name="연결선: 꺾임 62125">
          <a:extLst>
            <a:ext uri="{FF2B5EF4-FFF2-40B4-BE49-F238E27FC236}">
              <a16:creationId xmlns:a16="http://schemas.microsoft.com/office/drawing/2014/main" id="{D41893A4-30FD-F91E-566B-34B680DA9BD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2" name="연결선: 꺾임 62132">
          <a:extLst>
            <a:ext uri="{FF2B5EF4-FFF2-40B4-BE49-F238E27FC236}">
              <a16:creationId xmlns:a16="http://schemas.microsoft.com/office/drawing/2014/main" id="{17AC0FBB-78A8-712F-D891-D2E662FFFB0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3" name="연결선: 꺾임 440">
          <a:extLst>
            <a:ext uri="{FF2B5EF4-FFF2-40B4-BE49-F238E27FC236}">
              <a16:creationId xmlns:a16="http://schemas.microsoft.com/office/drawing/2014/main" id="{5224A423-8A9D-66BF-F004-28E102C6BE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4" name="연결선: 꺾임 441">
          <a:extLst>
            <a:ext uri="{FF2B5EF4-FFF2-40B4-BE49-F238E27FC236}">
              <a16:creationId xmlns:a16="http://schemas.microsoft.com/office/drawing/2014/main" id="{2104BB4C-B369-B756-B27F-16C215015F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5" name="연결선: 꺾임 442">
          <a:extLst>
            <a:ext uri="{FF2B5EF4-FFF2-40B4-BE49-F238E27FC236}">
              <a16:creationId xmlns:a16="http://schemas.microsoft.com/office/drawing/2014/main" id="{7D68910D-1456-1D22-C8BE-C328D9FE24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6" name="연결선: 꺾임 444">
          <a:extLst>
            <a:ext uri="{FF2B5EF4-FFF2-40B4-BE49-F238E27FC236}">
              <a16:creationId xmlns:a16="http://schemas.microsoft.com/office/drawing/2014/main" id="{5BB96183-2CC4-CCBD-1EAC-BDDD41F86BA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7" name="연결선: 꺾임 445">
          <a:extLst>
            <a:ext uri="{FF2B5EF4-FFF2-40B4-BE49-F238E27FC236}">
              <a16:creationId xmlns:a16="http://schemas.microsoft.com/office/drawing/2014/main" id="{4C8E2ADA-3E41-B169-1B29-1D699351852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8" name="연결선: 꺾임 446">
          <a:extLst>
            <a:ext uri="{FF2B5EF4-FFF2-40B4-BE49-F238E27FC236}">
              <a16:creationId xmlns:a16="http://schemas.microsoft.com/office/drawing/2014/main" id="{0D45CD94-FE22-2022-7906-CD3E04AF663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9" name="연결선: 꺾임 17986">
          <a:extLst>
            <a:ext uri="{FF2B5EF4-FFF2-40B4-BE49-F238E27FC236}">
              <a16:creationId xmlns:a16="http://schemas.microsoft.com/office/drawing/2014/main" id="{DB5DDE53-6158-4111-8D8C-9A71058F3C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0" name="연결선: 꺾임 17991">
          <a:extLst>
            <a:ext uri="{FF2B5EF4-FFF2-40B4-BE49-F238E27FC236}">
              <a16:creationId xmlns:a16="http://schemas.microsoft.com/office/drawing/2014/main" id="{368213BE-49D9-944B-0015-878EF90C1BB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1" name="연결선: 꺾임 18003">
          <a:extLst>
            <a:ext uri="{FF2B5EF4-FFF2-40B4-BE49-F238E27FC236}">
              <a16:creationId xmlns:a16="http://schemas.microsoft.com/office/drawing/2014/main" id="{15C1D3CB-CFEA-BCEF-46F6-EF2C07EFB32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2" name="연결선: 꺾임 18004">
          <a:extLst>
            <a:ext uri="{FF2B5EF4-FFF2-40B4-BE49-F238E27FC236}">
              <a16:creationId xmlns:a16="http://schemas.microsoft.com/office/drawing/2014/main" id="{1A0012ED-6CC1-6AA8-708E-489F84E30D6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3" name="연결선: 꺾임 2477">
          <a:extLst>
            <a:ext uri="{FF2B5EF4-FFF2-40B4-BE49-F238E27FC236}">
              <a16:creationId xmlns:a16="http://schemas.microsoft.com/office/drawing/2014/main" id="{091B2847-4F2D-D438-CC14-E3D9183B9CD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4" name="연결선: 꺾임 2478">
          <a:extLst>
            <a:ext uri="{FF2B5EF4-FFF2-40B4-BE49-F238E27FC236}">
              <a16:creationId xmlns:a16="http://schemas.microsoft.com/office/drawing/2014/main" id="{9345A063-F1F6-7EB9-280B-6716CEB0380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5" name="연결선: 꺾임 2479">
          <a:extLst>
            <a:ext uri="{FF2B5EF4-FFF2-40B4-BE49-F238E27FC236}">
              <a16:creationId xmlns:a16="http://schemas.microsoft.com/office/drawing/2014/main" id="{43607C7D-8A7E-53A3-7F95-E10481A3ECB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6" name="연결선: 꺾임 2480">
          <a:extLst>
            <a:ext uri="{FF2B5EF4-FFF2-40B4-BE49-F238E27FC236}">
              <a16:creationId xmlns:a16="http://schemas.microsoft.com/office/drawing/2014/main" id="{D6033A7A-5A61-BD29-89D9-5A98A934E8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7" name="연결선: 꺾임 2481">
          <a:extLst>
            <a:ext uri="{FF2B5EF4-FFF2-40B4-BE49-F238E27FC236}">
              <a16:creationId xmlns:a16="http://schemas.microsoft.com/office/drawing/2014/main" id="{81CD929A-31F4-29A6-26AE-36157D66C3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8" name="연결선: 꺾임 2482">
          <a:extLst>
            <a:ext uri="{FF2B5EF4-FFF2-40B4-BE49-F238E27FC236}">
              <a16:creationId xmlns:a16="http://schemas.microsoft.com/office/drawing/2014/main" id="{AF23E42B-D3C0-ACD1-034C-8CF0425557F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9" name="연결선: 꺾임 2483">
          <a:extLst>
            <a:ext uri="{FF2B5EF4-FFF2-40B4-BE49-F238E27FC236}">
              <a16:creationId xmlns:a16="http://schemas.microsoft.com/office/drawing/2014/main" id="{903ECEB2-72B8-FAB9-F223-BF7C4E316C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0" name="연결선: 꺾임 2484">
          <a:extLst>
            <a:ext uri="{FF2B5EF4-FFF2-40B4-BE49-F238E27FC236}">
              <a16:creationId xmlns:a16="http://schemas.microsoft.com/office/drawing/2014/main" id="{5C26AACC-19EC-6B53-B586-17547915C0E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1" name="연결선: 꺾임 2485">
          <a:extLst>
            <a:ext uri="{FF2B5EF4-FFF2-40B4-BE49-F238E27FC236}">
              <a16:creationId xmlns:a16="http://schemas.microsoft.com/office/drawing/2014/main" id="{52328498-A7BA-8938-8E23-FCB74F6F255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2" name="연결선: 꺾임 2486">
          <a:extLst>
            <a:ext uri="{FF2B5EF4-FFF2-40B4-BE49-F238E27FC236}">
              <a16:creationId xmlns:a16="http://schemas.microsoft.com/office/drawing/2014/main" id="{355623AA-9992-7101-99BF-9809A4D4C54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3" name="연결선: 꺾임 2487">
          <a:extLst>
            <a:ext uri="{FF2B5EF4-FFF2-40B4-BE49-F238E27FC236}">
              <a16:creationId xmlns:a16="http://schemas.microsoft.com/office/drawing/2014/main" id="{B25D5133-FF2F-7256-5C4D-727F8C1E4E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4" name="연결선: 꺾임 2433">
          <a:extLst>
            <a:ext uri="{FF2B5EF4-FFF2-40B4-BE49-F238E27FC236}">
              <a16:creationId xmlns:a16="http://schemas.microsoft.com/office/drawing/2014/main" id="{30792351-8D81-E52C-EA58-E74C9AD455F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5" name="연결선: 꺾임 2434">
          <a:extLst>
            <a:ext uri="{FF2B5EF4-FFF2-40B4-BE49-F238E27FC236}">
              <a16:creationId xmlns:a16="http://schemas.microsoft.com/office/drawing/2014/main" id="{8FF19DFA-C053-00D8-8B94-A4AE50847C5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6" name="연결선: 꺾임 2435">
          <a:extLst>
            <a:ext uri="{FF2B5EF4-FFF2-40B4-BE49-F238E27FC236}">
              <a16:creationId xmlns:a16="http://schemas.microsoft.com/office/drawing/2014/main" id="{5F06A930-32DD-B67B-F559-9E7D7D535F7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7" name="연결선: 꺾임 2436">
          <a:extLst>
            <a:ext uri="{FF2B5EF4-FFF2-40B4-BE49-F238E27FC236}">
              <a16:creationId xmlns:a16="http://schemas.microsoft.com/office/drawing/2014/main" id="{AE82803C-E802-52E0-405D-3802B96C85F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8" name="연결선: 꺾임 2437">
          <a:extLst>
            <a:ext uri="{FF2B5EF4-FFF2-40B4-BE49-F238E27FC236}">
              <a16:creationId xmlns:a16="http://schemas.microsoft.com/office/drawing/2014/main" id="{977E78C2-10C8-F9DA-1422-6674C7332DC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9" name="연결선: 꺾임 2457">
          <a:extLst>
            <a:ext uri="{FF2B5EF4-FFF2-40B4-BE49-F238E27FC236}">
              <a16:creationId xmlns:a16="http://schemas.microsoft.com/office/drawing/2014/main" id="{95FAFAC5-D61A-4063-E1CD-390655067E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0" name="연결선: 꺾임 2458">
          <a:extLst>
            <a:ext uri="{FF2B5EF4-FFF2-40B4-BE49-F238E27FC236}">
              <a16:creationId xmlns:a16="http://schemas.microsoft.com/office/drawing/2014/main" id="{4107CA3C-47F1-5CFA-2E2D-EC5975629C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1" name="연결선: 꺾임 2459">
          <a:extLst>
            <a:ext uri="{FF2B5EF4-FFF2-40B4-BE49-F238E27FC236}">
              <a16:creationId xmlns:a16="http://schemas.microsoft.com/office/drawing/2014/main" id="{C7A000B4-B748-2C34-983D-B1CFA2C8BF9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2" name="연결선: 꺾임 2466">
          <a:extLst>
            <a:ext uri="{FF2B5EF4-FFF2-40B4-BE49-F238E27FC236}">
              <a16:creationId xmlns:a16="http://schemas.microsoft.com/office/drawing/2014/main" id="{D015B141-BBDC-0551-5716-7A995B0A3A8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3" name="연결선: 꺾임 2467">
          <a:extLst>
            <a:ext uri="{FF2B5EF4-FFF2-40B4-BE49-F238E27FC236}">
              <a16:creationId xmlns:a16="http://schemas.microsoft.com/office/drawing/2014/main" id="{9E836831-F0BE-DA38-B39B-708EDAD2A6F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4" name="연결선: 꺾임 18263">
          <a:extLst>
            <a:ext uri="{FF2B5EF4-FFF2-40B4-BE49-F238E27FC236}">
              <a16:creationId xmlns:a16="http://schemas.microsoft.com/office/drawing/2014/main" id="{30AA94DB-1360-EB9D-38DE-3C8C7425929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5" name="연결선: 꺾임 18264">
          <a:extLst>
            <a:ext uri="{FF2B5EF4-FFF2-40B4-BE49-F238E27FC236}">
              <a16:creationId xmlns:a16="http://schemas.microsoft.com/office/drawing/2014/main" id="{5F17D7CF-45A5-893C-E91A-255A321BAE3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6" name="연결선: 꺾임 18265">
          <a:extLst>
            <a:ext uri="{FF2B5EF4-FFF2-40B4-BE49-F238E27FC236}">
              <a16:creationId xmlns:a16="http://schemas.microsoft.com/office/drawing/2014/main" id="{D843DA89-673F-0D96-01B8-5F31D7C60B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7" name="연결선: 꺾임 18266">
          <a:extLst>
            <a:ext uri="{FF2B5EF4-FFF2-40B4-BE49-F238E27FC236}">
              <a16:creationId xmlns:a16="http://schemas.microsoft.com/office/drawing/2014/main" id="{9DC17A82-FB6D-DC45-451D-9A62CAA03F1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8" name="연결선: 꺾임 18267">
          <a:extLst>
            <a:ext uri="{FF2B5EF4-FFF2-40B4-BE49-F238E27FC236}">
              <a16:creationId xmlns:a16="http://schemas.microsoft.com/office/drawing/2014/main" id="{56490844-A435-D684-B373-F1D850BCE57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9" name="연결선: 꺾임 18268">
          <a:extLst>
            <a:ext uri="{FF2B5EF4-FFF2-40B4-BE49-F238E27FC236}">
              <a16:creationId xmlns:a16="http://schemas.microsoft.com/office/drawing/2014/main" id="{7209B692-2486-D4D1-06A5-0631476415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0" name="연결선: 꺾임 18269">
          <a:extLst>
            <a:ext uri="{FF2B5EF4-FFF2-40B4-BE49-F238E27FC236}">
              <a16:creationId xmlns:a16="http://schemas.microsoft.com/office/drawing/2014/main" id="{5DAA7B36-C0E5-2C58-823B-82B2A2DCB72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1" name="연결선: 꺾임 18273">
          <a:extLst>
            <a:ext uri="{FF2B5EF4-FFF2-40B4-BE49-F238E27FC236}">
              <a16:creationId xmlns:a16="http://schemas.microsoft.com/office/drawing/2014/main" id="{A40E5CC3-B93E-AE6F-F86A-F1145D9C7D5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2" name="연결선: 꺾임 18305">
          <a:extLst>
            <a:ext uri="{FF2B5EF4-FFF2-40B4-BE49-F238E27FC236}">
              <a16:creationId xmlns:a16="http://schemas.microsoft.com/office/drawing/2014/main" id="{3B7810BA-FD3C-99E7-AF97-EEF19923208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3" name="연결선: 꺾임 18306">
          <a:extLst>
            <a:ext uri="{FF2B5EF4-FFF2-40B4-BE49-F238E27FC236}">
              <a16:creationId xmlns:a16="http://schemas.microsoft.com/office/drawing/2014/main" id="{B13219BB-F8FE-2553-9209-D1600AC6AD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4" name="연결선: 꺾임 18307">
          <a:extLst>
            <a:ext uri="{FF2B5EF4-FFF2-40B4-BE49-F238E27FC236}">
              <a16:creationId xmlns:a16="http://schemas.microsoft.com/office/drawing/2014/main" id="{B64EA305-6805-4BDE-77B0-C148A6E960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5" name="연결선: 꺾임 18308">
          <a:extLst>
            <a:ext uri="{FF2B5EF4-FFF2-40B4-BE49-F238E27FC236}">
              <a16:creationId xmlns:a16="http://schemas.microsoft.com/office/drawing/2014/main" id="{A346E55C-6E49-5C1D-3474-821D7349B0A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6" name="연결선: 꺾임 18309">
          <a:extLst>
            <a:ext uri="{FF2B5EF4-FFF2-40B4-BE49-F238E27FC236}">
              <a16:creationId xmlns:a16="http://schemas.microsoft.com/office/drawing/2014/main" id="{D5AABE44-FDA2-80A2-E619-383EA484F3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7" name="연결선: 꺾임 18310">
          <a:extLst>
            <a:ext uri="{FF2B5EF4-FFF2-40B4-BE49-F238E27FC236}">
              <a16:creationId xmlns:a16="http://schemas.microsoft.com/office/drawing/2014/main" id="{C791A174-66C9-DE2B-DB8A-34593C1713F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8" name="연결선: 꺾임 18313">
          <a:extLst>
            <a:ext uri="{FF2B5EF4-FFF2-40B4-BE49-F238E27FC236}">
              <a16:creationId xmlns:a16="http://schemas.microsoft.com/office/drawing/2014/main" id="{911EB91D-D3F5-FEF3-A3B9-5864A0A90CD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9" name="연결선: 꺾임 18314">
          <a:extLst>
            <a:ext uri="{FF2B5EF4-FFF2-40B4-BE49-F238E27FC236}">
              <a16:creationId xmlns:a16="http://schemas.microsoft.com/office/drawing/2014/main" id="{251A2221-8055-7273-B8ED-28A7AB92063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0" name="연결선: 꺾임 18315">
          <a:extLst>
            <a:ext uri="{FF2B5EF4-FFF2-40B4-BE49-F238E27FC236}">
              <a16:creationId xmlns:a16="http://schemas.microsoft.com/office/drawing/2014/main" id="{7FCC945A-90B8-9E17-3A38-3E8A447028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1" name="연결선: 꺾임 18316">
          <a:extLst>
            <a:ext uri="{FF2B5EF4-FFF2-40B4-BE49-F238E27FC236}">
              <a16:creationId xmlns:a16="http://schemas.microsoft.com/office/drawing/2014/main" id="{91644D22-BE4D-9A5D-133D-72C7B0E5468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2" name="연결선: 꺾임 18317">
          <a:extLst>
            <a:ext uri="{FF2B5EF4-FFF2-40B4-BE49-F238E27FC236}">
              <a16:creationId xmlns:a16="http://schemas.microsoft.com/office/drawing/2014/main" id="{24F1E69C-EF50-617F-964D-1BC212BCA9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3" name="연결선: 꺾임 18396">
          <a:extLst>
            <a:ext uri="{FF2B5EF4-FFF2-40B4-BE49-F238E27FC236}">
              <a16:creationId xmlns:a16="http://schemas.microsoft.com/office/drawing/2014/main" id="{C2E6A109-CEAF-699B-F7AF-D6B3AD479AF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4" name="연결선: 꺾임 18397">
          <a:extLst>
            <a:ext uri="{FF2B5EF4-FFF2-40B4-BE49-F238E27FC236}">
              <a16:creationId xmlns:a16="http://schemas.microsoft.com/office/drawing/2014/main" id="{A6CB8C9D-59A4-5AE9-C34B-EF9D751D987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5" name="연결선: 꺾임 18398">
          <a:extLst>
            <a:ext uri="{FF2B5EF4-FFF2-40B4-BE49-F238E27FC236}">
              <a16:creationId xmlns:a16="http://schemas.microsoft.com/office/drawing/2014/main" id="{8B2BCDB7-DB0E-F649-31ED-EC16F668FE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6" name="연결선: 꺾임 18399">
          <a:extLst>
            <a:ext uri="{FF2B5EF4-FFF2-40B4-BE49-F238E27FC236}">
              <a16:creationId xmlns:a16="http://schemas.microsoft.com/office/drawing/2014/main" id="{02DA55F2-FE1C-9517-EADC-4DBDBDC026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7" name="연결선: 꺾임 18400">
          <a:extLst>
            <a:ext uri="{FF2B5EF4-FFF2-40B4-BE49-F238E27FC236}">
              <a16:creationId xmlns:a16="http://schemas.microsoft.com/office/drawing/2014/main" id="{6CB956A2-9D3E-7AEF-E9D2-2C35E981FC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8" name="연결선: 꺾임 18403">
          <a:extLst>
            <a:ext uri="{FF2B5EF4-FFF2-40B4-BE49-F238E27FC236}">
              <a16:creationId xmlns:a16="http://schemas.microsoft.com/office/drawing/2014/main" id="{22331717-7865-60D5-405F-40B14E29C1C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9" name="연결선: 꺾임 18404">
          <a:extLst>
            <a:ext uri="{FF2B5EF4-FFF2-40B4-BE49-F238E27FC236}">
              <a16:creationId xmlns:a16="http://schemas.microsoft.com/office/drawing/2014/main" id="{6A5065FC-F64A-D7E6-C6BA-49DC28792D2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0" name="연결선: 꺾임 18405">
          <a:extLst>
            <a:ext uri="{FF2B5EF4-FFF2-40B4-BE49-F238E27FC236}">
              <a16:creationId xmlns:a16="http://schemas.microsoft.com/office/drawing/2014/main" id="{C3C5B41E-1B5D-1651-F329-99EF9A8723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1" name="연결선: 꺾임 18406">
          <a:extLst>
            <a:ext uri="{FF2B5EF4-FFF2-40B4-BE49-F238E27FC236}">
              <a16:creationId xmlns:a16="http://schemas.microsoft.com/office/drawing/2014/main" id="{055A9D46-C5CF-862F-56B0-0CE8BA2879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2" name="연결선: 꺾임 18407">
          <a:extLst>
            <a:ext uri="{FF2B5EF4-FFF2-40B4-BE49-F238E27FC236}">
              <a16:creationId xmlns:a16="http://schemas.microsoft.com/office/drawing/2014/main" id="{CF0A0756-29AC-3651-B1C4-DA04138C75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3" name="연결선: 꺾임 64591">
          <a:extLst>
            <a:ext uri="{FF2B5EF4-FFF2-40B4-BE49-F238E27FC236}">
              <a16:creationId xmlns:a16="http://schemas.microsoft.com/office/drawing/2014/main" id="{8015E8C4-F396-80AD-AA42-4759A1C9BB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4" name="연결선: 꺾임 64592">
          <a:extLst>
            <a:ext uri="{FF2B5EF4-FFF2-40B4-BE49-F238E27FC236}">
              <a16:creationId xmlns:a16="http://schemas.microsoft.com/office/drawing/2014/main" id="{1228ADDA-6DC2-8A24-67A4-6C6340840F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5" name="연결선: 꺾임 64593">
          <a:extLst>
            <a:ext uri="{FF2B5EF4-FFF2-40B4-BE49-F238E27FC236}">
              <a16:creationId xmlns:a16="http://schemas.microsoft.com/office/drawing/2014/main" id="{16E611CA-1EAB-736D-8905-AA47D43B61C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6" name="연결선: 꺾임 64594">
          <a:extLst>
            <a:ext uri="{FF2B5EF4-FFF2-40B4-BE49-F238E27FC236}">
              <a16:creationId xmlns:a16="http://schemas.microsoft.com/office/drawing/2014/main" id="{F566698F-FD89-DB8D-32BC-C8A81F868C4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7" name="연결선: 꺾임 64595">
          <a:extLst>
            <a:ext uri="{FF2B5EF4-FFF2-40B4-BE49-F238E27FC236}">
              <a16:creationId xmlns:a16="http://schemas.microsoft.com/office/drawing/2014/main" id="{6F73A9E4-FCE4-3A3A-CB13-C99A2D3EF72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8" name="연결선: 꺾임 64596">
          <a:extLst>
            <a:ext uri="{FF2B5EF4-FFF2-40B4-BE49-F238E27FC236}">
              <a16:creationId xmlns:a16="http://schemas.microsoft.com/office/drawing/2014/main" id="{B13E5ACB-06E7-A76D-7B48-96EFC83E957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9" name="연결선: 꺾임 64597">
          <a:extLst>
            <a:ext uri="{FF2B5EF4-FFF2-40B4-BE49-F238E27FC236}">
              <a16:creationId xmlns:a16="http://schemas.microsoft.com/office/drawing/2014/main" id="{B9AF528A-0E52-1F0C-8B76-5ECA727DD89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0" name="연결선: 꺾임 64598">
          <a:extLst>
            <a:ext uri="{FF2B5EF4-FFF2-40B4-BE49-F238E27FC236}">
              <a16:creationId xmlns:a16="http://schemas.microsoft.com/office/drawing/2014/main" id="{9D278007-F6BA-1C7E-8EC0-4CDF46CC97A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1" name="연결선: 꺾임 64599">
          <a:extLst>
            <a:ext uri="{FF2B5EF4-FFF2-40B4-BE49-F238E27FC236}">
              <a16:creationId xmlns:a16="http://schemas.microsoft.com/office/drawing/2014/main" id="{55DC73EB-3527-1D10-7D11-1516E20B2D1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2" name="연결선: 꺾임 64600">
          <a:extLst>
            <a:ext uri="{FF2B5EF4-FFF2-40B4-BE49-F238E27FC236}">
              <a16:creationId xmlns:a16="http://schemas.microsoft.com/office/drawing/2014/main" id="{EC32FE25-2E5F-5500-EEBD-3FC13A56591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3" name="연결선: 꺾임 64658">
          <a:extLst>
            <a:ext uri="{FF2B5EF4-FFF2-40B4-BE49-F238E27FC236}">
              <a16:creationId xmlns:a16="http://schemas.microsoft.com/office/drawing/2014/main" id="{C8F71CE3-D0DC-9E8D-A0E5-FC851AE355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4" name="연결선: 꺾임 64659">
          <a:extLst>
            <a:ext uri="{FF2B5EF4-FFF2-40B4-BE49-F238E27FC236}">
              <a16:creationId xmlns:a16="http://schemas.microsoft.com/office/drawing/2014/main" id="{68918ACC-EC34-E764-C212-D50EA4F9BE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5" name="연결선: 꺾임 64660">
          <a:extLst>
            <a:ext uri="{FF2B5EF4-FFF2-40B4-BE49-F238E27FC236}">
              <a16:creationId xmlns:a16="http://schemas.microsoft.com/office/drawing/2014/main" id="{75926721-4588-BC60-44C9-C146B57B1E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6" name="연결선: 꺾임 64661">
          <a:extLst>
            <a:ext uri="{FF2B5EF4-FFF2-40B4-BE49-F238E27FC236}">
              <a16:creationId xmlns:a16="http://schemas.microsoft.com/office/drawing/2014/main" id="{8816DA43-8919-80DC-31A2-DE94378BF3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7" name="연결선: 꺾임 64662">
          <a:extLst>
            <a:ext uri="{FF2B5EF4-FFF2-40B4-BE49-F238E27FC236}">
              <a16:creationId xmlns:a16="http://schemas.microsoft.com/office/drawing/2014/main" id="{87774F9E-30AA-1E1A-D794-1E298107C1E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8" name="연결선: 꺾임 64663">
          <a:extLst>
            <a:ext uri="{FF2B5EF4-FFF2-40B4-BE49-F238E27FC236}">
              <a16:creationId xmlns:a16="http://schemas.microsoft.com/office/drawing/2014/main" id="{6329C6D5-F619-1F2D-6B09-3213F9F01A4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9" name="연결선: 꺾임 64664">
          <a:extLst>
            <a:ext uri="{FF2B5EF4-FFF2-40B4-BE49-F238E27FC236}">
              <a16:creationId xmlns:a16="http://schemas.microsoft.com/office/drawing/2014/main" id="{659477BA-2EC3-16A6-B272-4E34C9A5231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0" name="연결선: 꺾임 64665">
          <a:extLst>
            <a:ext uri="{FF2B5EF4-FFF2-40B4-BE49-F238E27FC236}">
              <a16:creationId xmlns:a16="http://schemas.microsoft.com/office/drawing/2014/main" id="{348CCC7F-B659-BEB3-7670-B98ECEA7A81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1" name="연결선: 꺾임 64666">
          <a:extLst>
            <a:ext uri="{FF2B5EF4-FFF2-40B4-BE49-F238E27FC236}">
              <a16:creationId xmlns:a16="http://schemas.microsoft.com/office/drawing/2014/main" id="{B163337C-95A8-E97B-4DF3-EA4F4DA33C2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2" name="연결선: 꺾임 64667">
          <a:extLst>
            <a:ext uri="{FF2B5EF4-FFF2-40B4-BE49-F238E27FC236}">
              <a16:creationId xmlns:a16="http://schemas.microsoft.com/office/drawing/2014/main" id="{C33D440F-D11B-22D4-5A27-D5A11872DA4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3" name="연결선: 꺾임 64579">
          <a:extLst>
            <a:ext uri="{FF2B5EF4-FFF2-40B4-BE49-F238E27FC236}">
              <a16:creationId xmlns:a16="http://schemas.microsoft.com/office/drawing/2014/main" id="{E180AEDE-F913-684F-E14B-0881F6A8545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4" name="연결선: 꺾임 64580">
          <a:extLst>
            <a:ext uri="{FF2B5EF4-FFF2-40B4-BE49-F238E27FC236}">
              <a16:creationId xmlns:a16="http://schemas.microsoft.com/office/drawing/2014/main" id="{851BD537-42E6-9DD9-A94C-81FD6A5A5CF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5" name="연결선: 꺾임 64581">
          <a:extLst>
            <a:ext uri="{FF2B5EF4-FFF2-40B4-BE49-F238E27FC236}">
              <a16:creationId xmlns:a16="http://schemas.microsoft.com/office/drawing/2014/main" id="{43E23B32-A2DC-4923-9DCB-9802B18CA83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6" name="연결선: 꺾임 64582">
          <a:extLst>
            <a:ext uri="{FF2B5EF4-FFF2-40B4-BE49-F238E27FC236}">
              <a16:creationId xmlns:a16="http://schemas.microsoft.com/office/drawing/2014/main" id="{A1018D63-9922-4639-A242-6EBA802655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7" name="연결선: 꺾임 64583">
          <a:extLst>
            <a:ext uri="{FF2B5EF4-FFF2-40B4-BE49-F238E27FC236}">
              <a16:creationId xmlns:a16="http://schemas.microsoft.com/office/drawing/2014/main" id="{8DF48960-EC53-78B7-2494-581C3804E7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8" name="연결선: 꺾임 64584">
          <a:extLst>
            <a:ext uri="{FF2B5EF4-FFF2-40B4-BE49-F238E27FC236}">
              <a16:creationId xmlns:a16="http://schemas.microsoft.com/office/drawing/2014/main" id="{D3B4B3DA-289E-7DDF-19ED-27A42453A83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9" name="연결선: 꺾임 64585">
          <a:extLst>
            <a:ext uri="{FF2B5EF4-FFF2-40B4-BE49-F238E27FC236}">
              <a16:creationId xmlns:a16="http://schemas.microsoft.com/office/drawing/2014/main" id="{797566CF-0847-4137-6F16-502ED3F6A4C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0" name="연결선: 꺾임 64586">
          <a:extLst>
            <a:ext uri="{FF2B5EF4-FFF2-40B4-BE49-F238E27FC236}">
              <a16:creationId xmlns:a16="http://schemas.microsoft.com/office/drawing/2014/main" id="{C2EEF254-496F-CAE9-BC7F-FBEDE3CE155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1" name="연결선: 꺾임 64587">
          <a:extLst>
            <a:ext uri="{FF2B5EF4-FFF2-40B4-BE49-F238E27FC236}">
              <a16:creationId xmlns:a16="http://schemas.microsoft.com/office/drawing/2014/main" id="{9017D050-7A1C-A4EC-DB91-A6F4B343A32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2" name="연결선: 꺾임 64588">
          <a:extLst>
            <a:ext uri="{FF2B5EF4-FFF2-40B4-BE49-F238E27FC236}">
              <a16:creationId xmlns:a16="http://schemas.microsoft.com/office/drawing/2014/main" id="{DC81478F-1AAF-52BD-C2CA-7F7613AFC20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3" name="연결선: 꺾임 65019">
          <a:extLst>
            <a:ext uri="{FF2B5EF4-FFF2-40B4-BE49-F238E27FC236}">
              <a16:creationId xmlns:a16="http://schemas.microsoft.com/office/drawing/2014/main" id="{F2D0AFAE-B380-81DD-6BF0-B31F7523DCE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4" name="연결선: 꺾임 65020">
          <a:extLst>
            <a:ext uri="{FF2B5EF4-FFF2-40B4-BE49-F238E27FC236}">
              <a16:creationId xmlns:a16="http://schemas.microsoft.com/office/drawing/2014/main" id="{A2072DD2-C818-C6B3-4213-FA4F7ADEC3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5" name="연결선: 꺾임 65021">
          <a:extLst>
            <a:ext uri="{FF2B5EF4-FFF2-40B4-BE49-F238E27FC236}">
              <a16:creationId xmlns:a16="http://schemas.microsoft.com/office/drawing/2014/main" id="{2134B19A-39DB-7ECF-8619-1E6FBF0C951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6" name="연결선: 꺾임 65022">
          <a:extLst>
            <a:ext uri="{FF2B5EF4-FFF2-40B4-BE49-F238E27FC236}">
              <a16:creationId xmlns:a16="http://schemas.microsoft.com/office/drawing/2014/main" id="{0093F780-C991-A5BF-F1D4-6F92FD29B6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7" name="연결선: 꺾임 2468">
          <a:extLst>
            <a:ext uri="{FF2B5EF4-FFF2-40B4-BE49-F238E27FC236}">
              <a16:creationId xmlns:a16="http://schemas.microsoft.com/office/drawing/2014/main" id="{7E53FD18-7FE8-E4A9-20A1-0CF009FBE7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8" name="연결선: 꺾임 2469">
          <a:extLst>
            <a:ext uri="{FF2B5EF4-FFF2-40B4-BE49-F238E27FC236}">
              <a16:creationId xmlns:a16="http://schemas.microsoft.com/office/drawing/2014/main" id="{D261BA0D-C275-EF8D-DE8E-2038574820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9" name="연결선: 꺾임 2470">
          <a:extLst>
            <a:ext uri="{FF2B5EF4-FFF2-40B4-BE49-F238E27FC236}">
              <a16:creationId xmlns:a16="http://schemas.microsoft.com/office/drawing/2014/main" id="{C92C36E2-D264-B650-B798-7371DBFFBF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0" name="연결선: 꺾임 2471">
          <a:extLst>
            <a:ext uri="{FF2B5EF4-FFF2-40B4-BE49-F238E27FC236}">
              <a16:creationId xmlns:a16="http://schemas.microsoft.com/office/drawing/2014/main" id="{BA2DE6AE-7FF0-2678-B408-E9D4BBD0A73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1" name="연결선: 꺾임 2476">
          <a:extLst>
            <a:ext uri="{FF2B5EF4-FFF2-40B4-BE49-F238E27FC236}">
              <a16:creationId xmlns:a16="http://schemas.microsoft.com/office/drawing/2014/main" id="{5B639AF2-FF79-81A4-08FA-AE790AE57E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2" name="연결선: 꺾임 2488">
          <a:extLst>
            <a:ext uri="{FF2B5EF4-FFF2-40B4-BE49-F238E27FC236}">
              <a16:creationId xmlns:a16="http://schemas.microsoft.com/office/drawing/2014/main" id="{40D0BF11-2E97-7B8C-CA04-BC3240B963F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3" name="연결선: 꺾임 62141">
          <a:extLst>
            <a:ext uri="{FF2B5EF4-FFF2-40B4-BE49-F238E27FC236}">
              <a16:creationId xmlns:a16="http://schemas.microsoft.com/office/drawing/2014/main" id="{984EC6B8-6410-9852-70F2-56D8C1D640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4" name="연결선: 꺾임 62142">
          <a:extLst>
            <a:ext uri="{FF2B5EF4-FFF2-40B4-BE49-F238E27FC236}">
              <a16:creationId xmlns:a16="http://schemas.microsoft.com/office/drawing/2014/main" id="{804E1636-2A0D-4D5E-C353-26DAADEE99F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5" name="연결선: 꺾임 18005">
          <a:extLst>
            <a:ext uri="{FF2B5EF4-FFF2-40B4-BE49-F238E27FC236}">
              <a16:creationId xmlns:a16="http://schemas.microsoft.com/office/drawing/2014/main" id="{52C625CC-AC12-A021-DFF0-DE6F5EA4FB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6" name="연결선: 꺾임 18006">
          <a:extLst>
            <a:ext uri="{FF2B5EF4-FFF2-40B4-BE49-F238E27FC236}">
              <a16:creationId xmlns:a16="http://schemas.microsoft.com/office/drawing/2014/main" id="{91870151-864C-F45F-2D28-F39B58055F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7" name="연결선: 꺾임 18007">
          <a:extLst>
            <a:ext uri="{FF2B5EF4-FFF2-40B4-BE49-F238E27FC236}">
              <a16:creationId xmlns:a16="http://schemas.microsoft.com/office/drawing/2014/main" id="{9923D2D8-1117-2AAC-967B-0C9A9645F5C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8" name="연결선: 꺾임 18008">
          <a:extLst>
            <a:ext uri="{FF2B5EF4-FFF2-40B4-BE49-F238E27FC236}">
              <a16:creationId xmlns:a16="http://schemas.microsoft.com/office/drawing/2014/main" id="{E05FEC3F-8527-3587-8CDB-789893BC82F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9" name="연결선: 꺾임 18009">
          <a:extLst>
            <a:ext uri="{FF2B5EF4-FFF2-40B4-BE49-F238E27FC236}">
              <a16:creationId xmlns:a16="http://schemas.microsoft.com/office/drawing/2014/main" id="{E03B5B41-67AF-FAF0-B4A0-D0726D60713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0" name="연결선: 꺾임 18014">
          <a:extLst>
            <a:ext uri="{FF2B5EF4-FFF2-40B4-BE49-F238E27FC236}">
              <a16:creationId xmlns:a16="http://schemas.microsoft.com/office/drawing/2014/main" id="{D9E72948-D6B0-9E28-6A81-184CEC0873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1" name="연결선: 꺾임 18015">
          <a:extLst>
            <a:ext uri="{FF2B5EF4-FFF2-40B4-BE49-F238E27FC236}">
              <a16:creationId xmlns:a16="http://schemas.microsoft.com/office/drawing/2014/main" id="{C251DE3C-B811-A6A0-1735-2B7A534008F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2" name="연결선: 꺾임 18018">
          <a:extLst>
            <a:ext uri="{FF2B5EF4-FFF2-40B4-BE49-F238E27FC236}">
              <a16:creationId xmlns:a16="http://schemas.microsoft.com/office/drawing/2014/main" id="{AA5C8949-BE46-9526-CE80-F065C16405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3" name="연결선: 꺾임 18092">
          <a:extLst>
            <a:ext uri="{FF2B5EF4-FFF2-40B4-BE49-F238E27FC236}">
              <a16:creationId xmlns:a16="http://schemas.microsoft.com/office/drawing/2014/main" id="{E475088F-3262-56AE-FAD2-24AA9888629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4" name="연결선: 꺾임 18093">
          <a:extLst>
            <a:ext uri="{FF2B5EF4-FFF2-40B4-BE49-F238E27FC236}">
              <a16:creationId xmlns:a16="http://schemas.microsoft.com/office/drawing/2014/main" id="{51C742BC-6B54-1837-3F39-B0144B1C05E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5" name="연결선: 꺾임 18094">
          <a:extLst>
            <a:ext uri="{FF2B5EF4-FFF2-40B4-BE49-F238E27FC236}">
              <a16:creationId xmlns:a16="http://schemas.microsoft.com/office/drawing/2014/main" id="{19E0BC51-DFB7-DE5E-144C-9ACD06B36E9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6" name="연결선: 꺾임 18095">
          <a:extLst>
            <a:ext uri="{FF2B5EF4-FFF2-40B4-BE49-F238E27FC236}">
              <a16:creationId xmlns:a16="http://schemas.microsoft.com/office/drawing/2014/main" id="{A03E2225-B689-ECE1-4A7F-C9D40678950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7" name="연결선: 꺾임 18096">
          <a:extLst>
            <a:ext uri="{FF2B5EF4-FFF2-40B4-BE49-F238E27FC236}">
              <a16:creationId xmlns:a16="http://schemas.microsoft.com/office/drawing/2014/main" id="{9A8987D1-8A18-1092-EA8A-889A9632618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8" name="연결선: 꺾임 18097">
          <a:extLst>
            <a:ext uri="{FF2B5EF4-FFF2-40B4-BE49-F238E27FC236}">
              <a16:creationId xmlns:a16="http://schemas.microsoft.com/office/drawing/2014/main" id="{0188D246-7F65-6949-9D3A-B47A361063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9" name="연결선: 꺾임 18098">
          <a:extLst>
            <a:ext uri="{FF2B5EF4-FFF2-40B4-BE49-F238E27FC236}">
              <a16:creationId xmlns:a16="http://schemas.microsoft.com/office/drawing/2014/main" id="{3106AB82-738C-27C7-C365-F4C5FA6D31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0" name="연결선: 꺾임 18101">
          <a:extLst>
            <a:ext uri="{FF2B5EF4-FFF2-40B4-BE49-F238E27FC236}">
              <a16:creationId xmlns:a16="http://schemas.microsoft.com/office/drawing/2014/main" id="{E52F2EBD-908A-C926-9E72-C1E2E78000B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1" name="연결선: 꺾임 18104">
          <a:extLst>
            <a:ext uri="{FF2B5EF4-FFF2-40B4-BE49-F238E27FC236}">
              <a16:creationId xmlns:a16="http://schemas.microsoft.com/office/drawing/2014/main" id="{9793BD45-ABA1-9786-F0ED-99B3980C1A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2" name="연결선: 꺾임 18105">
          <a:extLst>
            <a:ext uri="{FF2B5EF4-FFF2-40B4-BE49-F238E27FC236}">
              <a16:creationId xmlns:a16="http://schemas.microsoft.com/office/drawing/2014/main" id="{9B76579F-F040-D589-0610-B83F09DFAB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3" name="연결선: 꺾임 18557">
          <a:extLst>
            <a:ext uri="{FF2B5EF4-FFF2-40B4-BE49-F238E27FC236}">
              <a16:creationId xmlns:a16="http://schemas.microsoft.com/office/drawing/2014/main" id="{51B6FA91-CDE0-BDDD-FF12-36455873FA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4" name="연결선: 꺾임 18558">
          <a:extLst>
            <a:ext uri="{FF2B5EF4-FFF2-40B4-BE49-F238E27FC236}">
              <a16:creationId xmlns:a16="http://schemas.microsoft.com/office/drawing/2014/main" id="{C8D308AD-171E-D90B-6E82-5B7ECBEA60C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5" name="연결선: 꺾임 65023">
          <a:extLst>
            <a:ext uri="{FF2B5EF4-FFF2-40B4-BE49-F238E27FC236}">
              <a16:creationId xmlns:a16="http://schemas.microsoft.com/office/drawing/2014/main" id="{57ADA8EC-06EE-A9B7-EB46-61BB02420A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6" name="연결선: 꺾임 65024">
          <a:extLst>
            <a:ext uri="{FF2B5EF4-FFF2-40B4-BE49-F238E27FC236}">
              <a16:creationId xmlns:a16="http://schemas.microsoft.com/office/drawing/2014/main" id="{8A5A6EA0-4258-7024-E290-46177D560C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7" name="연결선: 꺾임 65025">
          <a:extLst>
            <a:ext uri="{FF2B5EF4-FFF2-40B4-BE49-F238E27FC236}">
              <a16:creationId xmlns:a16="http://schemas.microsoft.com/office/drawing/2014/main" id="{E37EA1BD-B445-A188-21A4-0DEAE6E4144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8" name="연결선: 꺾임 65026">
          <a:extLst>
            <a:ext uri="{FF2B5EF4-FFF2-40B4-BE49-F238E27FC236}">
              <a16:creationId xmlns:a16="http://schemas.microsoft.com/office/drawing/2014/main" id="{21306D9D-C7A4-4012-39E8-4B4F864131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9" name="연결선: 꺾임 65027">
          <a:extLst>
            <a:ext uri="{FF2B5EF4-FFF2-40B4-BE49-F238E27FC236}">
              <a16:creationId xmlns:a16="http://schemas.microsoft.com/office/drawing/2014/main" id="{EFA5DEB7-5BDA-C859-2442-4B90CED6AA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0" name="연결선: 꺾임 65028">
          <a:extLst>
            <a:ext uri="{FF2B5EF4-FFF2-40B4-BE49-F238E27FC236}">
              <a16:creationId xmlns:a16="http://schemas.microsoft.com/office/drawing/2014/main" id="{AE37AE3B-0FEB-F91C-0831-55D01E8867F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1" name="연결선: 꺾임 65029">
          <a:extLst>
            <a:ext uri="{FF2B5EF4-FFF2-40B4-BE49-F238E27FC236}">
              <a16:creationId xmlns:a16="http://schemas.microsoft.com/office/drawing/2014/main" id="{D2062BCC-D9E4-FCE4-6B13-6A4E3EC56B8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2" name="연결선: 꺾임 65030">
          <a:extLst>
            <a:ext uri="{FF2B5EF4-FFF2-40B4-BE49-F238E27FC236}">
              <a16:creationId xmlns:a16="http://schemas.microsoft.com/office/drawing/2014/main" id="{B984029B-012D-9FE2-2F5B-DD8B6B607B4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3" name="연결선: 꺾임 1">
          <a:extLst>
            <a:ext uri="{FF2B5EF4-FFF2-40B4-BE49-F238E27FC236}">
              <a16:creationId xmlns:a16="http://schemas.microsoft.com/office/drawing/2014/main" id="{FE770DC8-1770-3341-F8E5-ECC3728B26B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4" name="연결선: 꺾임 2">
          <a:extLst>
            <a:ext uri="{FF2B5EF4-FFF2-40B4-BE49-F238E27FC236}">
              <a16:creationId xmlns:a16="http://schemas.microsoft.com/office/drawing/2014/main" id="{1B58055E-5481-832C-843E-F06B9CBD1A8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5" name="연결선: 꺾임 3">
          <a:extLst>
            <a:ext uri="{FF2B5EF4-FFF2-40B4-BE49-F238E27FC236}">
              <a16:creationId xmlns:a16="http://schemas.microsoft.com/office/drawing/2014/main" id="{35405D84-FD62-8EFC-0FEA-EDC869ED3C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6" name="연결선: 꺾임 4">
          <a:extLst>
            <a:ext uri="{FF2B5EF4-FFF2-40B4-BE49-F238E27FC236}">
              <a16:creationId xmlns:a16="http://schemas.microsoft.com/office/drawing/2014/main" id="{F8F3C140-5BFC-70A2-5B34-4F4506B39AC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7" name="연결선: 꺾임 5">
          <a:extLst>
            <a:ext uri="{FF2B5EF4-FFF2-40B4-BE49-F238E27FC236}">
              <a16:creationId xmlns:a16="http://schemas.microsoft.com/office/drawing/2014/main" id="{72A04482-9EB7-812D-74E0-41D795EB450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8" name="연결선: 꺾임 6">
          <a:extLst>
            <a:ext uri="{FF2B5EF4-FFF2-40B4-BE49-F238E27FC236}">
              <a16:creationId xmlns:a16="http://schemas.microsoft.com/office/drawing/2014/main" id="{8BC4F911-3FCB-81DB-CF72-0CD3456F7EF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9" name="연결선: 꺾임 7">
          <a:extLst>
            <a:ext uri="{FF2B5EF4-FFF2-40B4-BE49-F238E27FC236}">
              <a16:creationId xmlns:a16="http://schemas.microsoft.com/office/drawing/2014/main" id="{B88AD0BF-6DF5-3E77-B695-7199C702FB1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0" name="연결선: 꺾임 8">
          <a:extLst>
            <a:ext uri="{FF2B5EF4-FFF2-40B4-BE49-F238E27FC236}">
              <a16:creationId xmlns:a16="http://schemas.microsoft.com/office/drawing/2014/main" id="{4C9FEC97-849D-1345-E481-B6532653D2B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1" name="연결선: 꺾임 13">
          <a:extLst>
            <a:ext uri="{FF2B5EF4-FFF2-40B4-BE49-F238E27FC236}">
              <a16:creationId xmlns:a16="http://schemas.microsoft.com/office/drawing/2014/main" id="{AC5675C3-B306-9F79-04AB-32013A168E1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2" name="연결선: 꺾임 14">
          <a:extLst>
            <a:ext uri="{FF2B5EF4-FFF2-40B4-BE49-F238E27FC236}">
              <a16:creationId xmlns:a16="http://schemas.microsoft.com/office/drawing/2014/main" id="{4EB79892-F20B-6BB3-5119-044C4CA3028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3" name="연결선: 꺾임 15">
          <a:extLst>
            <a:ext uri="{FF2B5EF4-FFF2-40B4-BE49-F238E27FC236}">
              <a16:creationId xmlns:a16="http://schemas.microsoft.com/office/drawing/2014/main" id="{52F2AE0E-2E54-46A3-C84D-13981CF065C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4" name="연결선: 꺾임 25">
          <a:extLst>
            <a:ext uri="{FF2B5EF4-FFF2-40B4-BE49-F238E27FC236}">
              <a16:creationId xmlns:a16="http://schemas.microsoft.com/office/drawing/2014/main" id="{D8A5C15E-4674-B050-14E8-92AF66AB101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5" name="연결선: 꺾임 26">
          <a:extLst>
            <a:ext uri="{FF2B5EF4-FFF2-40B4-BE49-F238E27FC236}">
              <a16:creationId xmlns:a16="http://schemas.microsoft.com/office/drawing/2014/main" id="{CF0552C7-2268-43CC-AC33-ABE1C12E34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6" name="연결선: 꺾임 27">
          <a:extLst>
            <a:ext uri="{FF2B5EF4-FFF2-40B4-BE49-F238E27FC236}">
              <a16:creationId xmlns:a16="http://schemas.microsoft.com/office/drawing/2014/main" id="{FD3BACAC-B665-CECA-A225-8CB2E640A1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7" name="연결선: 꺾임 28">
          <a:extLst>
            <a:ext uri="{FF2B5EF4-FFF2-40B4-BE49-F238E27FC236}">
              <a16:creationId xmlns:a16="http://schemas.microsoft.com/office/drawing/2014/main" id="{5F07CD6B-A8A7-DC1C-CF49-A9B9C37A955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8" name="연결선: 꺾임 29">
          <a:extLst>
            <a:ext uri="{FF2B5EF4-FFF2-40B4-BE49-F238E27FC236}">
              <a16:creationId xmlns:a16="http://schemas.microsoft.com/office/drawing/2014/main" id="{26ED58F9-E763-7D0D-B51B-6FFAD04372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9" name="연결선: 꺾임 30">
          <a:extLst>
            <a:ext uri="{FF2B5EF4-FFF2-40B4-BE49-F238E27FC236}">
              <a16:creationId xmlns:a16="http://schemas.microsoft.com/office/drawing/2014/main" id="{59FD4D27-821B-8C65-BFAF-BB6154DD2E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0" name="연결선: 꺾임 31">
          <a:extLst>
            <a:ext uri="{FF2B5EF4-FFF2-40B4-BE49-F238E27FC236}">
              <a16:creationId xmlns:a16="http://schemas.microsoft.com/office/drawing/2014/main" id="{945C5FD5-70FD-F173-2EFC-F67F532FFAC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1" name="연결선: 꺾임 32">
          <a:extLst>
            <a:ext uri="{FF2B5EF4-FFF2-40B4-BE49-F238E27FC236}">
              <a16:creationId xmlns:a16="http://schemas.microsoft.com/office/drawing/2014/main" id="{8253923E-3D0D-B3F4-7C15-F87DF40916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2" name="연결선: 꺾임 37">
          <a:extLst>
            <a:ext uri="{FF2B5EF4-FFF2-40B4-BE49-F238E27FC236}">
              <a16:creationId xmlns:a16="http://schemas.microsoft.com/office/drawing/2014/main" id="{A78D2D55-BC5D-DB43-B682-E06392605F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3" name="연결선: 꺾임 64694">
          <a:extLst>
            <a:ext uri="{FF2B5EF4-FFF2-40B4-BE49-F238E27FC236}">
              <a16:creationId xmlns:a16="http://schemas.microsoft.com/office/drawing/2014/main" id="{9B384537-05A3-0F1B-C4A0-DED8632386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4" name="연결선: 꺾임 142">
          <a:extLst>
            <a:ext uri="{FF2B5EF4-FFF2-40B4-BE49-F238E27FC236}">
              <a16:creationId xmlns:a16="http://schemas.microsoft.com/office/drawing/2014/main" id="{63F36FFB-0B32-4E75-AC5F-83ACC93BF37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5" name="연결선: 꺾임 143">
          <a:extLst>
            <a:ext uri="{FF2B5EF4-FFF2-40B4-BE49-F238E27FC236}">
              <a16:creationId xmlns:a16="http://schemas.microsoft.com/office/drawing/2014/main" id="{DD668848-0E9F-4294-88D7-7D15D593739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6" name="연결선: 꺾임 144">
          <a:extLst>
            <a:ext uri="{FF2B5EF4-FFF2-40B4-BE49-F238E27FC236}">
              <a16:creationId xmlns:a16="http://schemas.microsoft.com/office/drawing/2014/main" id="{7DBCD8EC-7E8A-4A9A-B9FB-E2EC490E2A0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7" name="연결선: 꺾임 145">
          <a:extLst>
            <a:ext uri="{FF2B5EF4-FFF2-40B4-BE49-F238E27FC236}">
              <a16:creationId xmlns:a16="http://schemas.microsoft.com/office/drawing/2014/main" id="{C1D1C9C4-36DB-4D88-9588-303DF59302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8" name="연결선: 꺾임 146">
          <a:extLst>
            <a:ext uri="{FF2B5EF4-FFF2-40B4-BE49-F238E27FC236}">
              <a16:creationId xmlns:a16="http://schemas.microsoft.com/office/drawing/2014/main" id="{D5808208-6C98-4965-8F19-F257AE71CC4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9" name="연결선: 꺾임 147">
          <a:extLst>
            <a:ext uri="{FF2B5EF4-FFF2-40B4-BE49-F238E27FC236}">
              <a16:creationId xmlns:a16="http://schemas.microsoft.com/office/drawing/2014/main" id="{788EBC59-244A-4E3E-B0B8-7EC913E6B3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80" name="연결선: 꺾임 148">
          <a:extLst>
            <a:ext uri="{FF2B5EF4-FFF2-40B4-BE49-F238E27FC236}">
              <a16:creationId xmlns:a16="http://schemas.microsoft.com/office/drawing/2014/main" id="{E7952225-22AC-4B22-ADD2-8ABC77A8B84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81" name="연결선: 꺾임 149">
          <a:extLst>
            <a:ext uri="{FF2B5EF4-FFF2-40B4-BE49-F238E27FC236}">
              <a16:creationId xmlns:a16="http://schemas.microsoft.com/office/drawing/2014/main" id="{9C336110-3DB1-4749-9C10-2FD66C8EA7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82" name="연결선: 꺾임 150">
          <a:extLst>
            <a:ext uri="{FF2B5EF4-FFF2-40B4-BE49-F238E27FC236}">
              <a16:creationId xmlns:a16="http://schemas.microsoft.com/office/drawing/2014/main" id="{18149BBD-6FC9-418F-B41E-6B08409D5B9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83" name="연결선: 꺾임 151">
          <a:extLst>
            <a:ext uri="{FF2B5EF4-FFF2-40B4-BE49-F238E27FC236}">
              <a16:creationId xmlns:a16="http://schemas.microsoft.com/office/drawing/2014/main" id="{A3B1378F-3F18-4343-AA3D-ED8437ED4B4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84" name="연결선: 꺾임 152">
          <a:extLst>
            <a:ext uri="{FF2B5EF4-FFF2-40B4-BE49-F238E27FC236}">
              <a16:creationId xmlns:a16="http://schemas.microsoft.com/office/drawing/2014/main" id="{A18660C0-A969-4204-ADFE-C566E40E9F1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85" name="연결선: 꺾임 153">
          <a:extLst>
            <a:ext uri="{FF2B5EF4-FFF2-40B4-BE49-F238E27FC236}">
              <a16:creationId xmlns:a16="http://schemas.microsoft.com/office/drawing/2014/main" id="{E1E16F24-0DEA-432C-887F-8AF5D2B1717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86" name="연결선: 꺾임 154">
          <a:extLst>
            <a:ext uri="{FF2B5EF4-FFF2-40B4-BE49-F238E27FC236}">
              <a16:creationId xmlns:a16="http://schemas.microsoft.com/office/drawing/2014/main" id="{7B151077-CBA5-444D-8D41-E92FA97349F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87" name="연결선: 꺾임 155">
          <a:extLst>
            <a:ext uri="{FF2B5EF4-FFF2-40B4-BE49-F238E27FC236}">
              <a16:creationId xmlns:a16="http://schemas.microsoft.com/office/drawing/2014/main" id="{C94AFDB9-B0CC-4E51-BCC5-865B0A854B7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88" name="연결선: 꺾임 156">
          <a:extLst>
            <a:ext uri="{FF2B5EF4-FFF2-40B4-BE49-F238E27FC236}">
              <a16:creationId xmlns:a16="http://schemas.microsoft.com/office/drawing/2014/main" id="{C24BF470-032F-4EB5-8394-AB7B9E858B9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89" name="연결선: 꺾임 157">
          <a:extLst>
            <a:ext uri="{FF2B5EF4-FFF2-40B4-BE49-F238E27FC236}">
              <a16:creationId xmlns:a16="http://schemas.microsoft.com/office/drawing/2014/main" id="{2464185D-BD02-4748-B3C8-D81875FFFB5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90" name="연결선: 꺾임 158">
          <a:extLst>
            <a:ext uri="{FF2B5EF4-FFF2-40B4-BE49-F238E27FC236}">
              <a16:creationId xmlns:a16="http://schemas.microsoft.com/office/drawing/2014/main" id="{F83EECF1-F0E9-42F9-8532-09CC15A4EA7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91" name="연결선: 꺾임 159">
          <a:extLst>
            <a:ext uri="{FF2B5EF4-FFF2-40B4-BE49-F238E27FC236}">
              <a16:creationId xmlns:a16="http://schemas.microsoft.com/office/drawing/2014/main" id="{59597519-903C-4A1D-BCFF-ABF8535AF58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92" name="연결선: 꺾임 160">
          <a:extLst>
            <a:ext uri="{FF2B5EF4-FFF2-40B4-BE49-F238E27FC236}">
              <a16:creationId xmlns:a16="http://schemas.microsoft.com/office/drawing/2014/main" id="{ADE04D6B-DD2C-425B-A0AD-3AFC4E6199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93" name="연결선: 꺾임 161">
          <a:extLst>
            <a:ext uri="{FF2B5EF4-FFF2-40B4-BE49-F238E27FC236}">
              <a16:creationId xmlns:a16="http://schemas.microsoft.com/office/drawing/2014/main" id="{AD420273-C17F-42B8-9B2D-05DDD4F72CF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94" name="연결선: 꺾임 162">
          <a:extLst>
            <a:ext uri="{FF2B5EF4-FFF2-40B4-BE49-F238E27FC236}">
              <a16:creationId xmlns:a16="http://schemas.microsoft.com/office/drawing/2014/main" id="{B5C38DD8-6652-440C-8F36-601A23FE6E5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95" name="연결선: 꺾임 163">
          <a:extLst>
            <a:ext uri="{FF2B5EF4-FFF2-40B4-BE49-F238E27FC236}">
              <a16:creationId xmlns:a16="http://schemas.microsoft.com/office/drawing/2014/main" id="{9DDBA778-6BF9-46AA-A257-791E367666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96" name="연결선: 꺾임 164">
          <a:extLst>
            <a:ext uri="{FF2B5EF4-FFF2-40B4-BE49-F238E27FC236}">
              <a16:creationId xmlns:a16="http://schemas.microsoft.com/office/drawing/2014/main" id="{9C26F931-EA04-438C-AF57-D8F5D6E6EB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97" name="연결선: 꺾임 165">
          <a:extLst>
            <a:ext uri="{FF2B5EF4-FFF2-40B4-BE49-F238E27FC236}">
              <a16:creationId xmlns:a16="http://schemas.microsoft.com/office/drawing/2014/main" id="{6FAA1722-890C-4429-BFE0-B5FB26D9440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98" name="연결선: 꺾임 166">
          <a:extLst>
            <a:ext uri="{FF2B5EF4-FFF2-40B4-BE49-F238E27FC236}">
              <a16:creationId xmlns:a16="http://schemas.microsoft.com/office/drawing/2014/main" id="{997B68C5-AAE1-419D-B5F2-FFEF01EDF6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99" name="연결선: 꺾임 167">
          <a:extLst>
            <a:ext uri="{FF2B5EF4-FFF2-40B4-BE49-F238E27FC236}">
              <a16:creationId xmlns:a16="http://schemas.microsoft.com/office/drawing/2014/main" id="{613B3C47-6AE5-4C05-AA06-CB2D3B2622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00" name="연결선: 꺾임 168">
          <a:extLst>
            <a:ext uri="{FF2B5EF4-FFF2-40B4-BE49-F238E27FC236}">
              <a16:creationId xmlns:a16="http://schemas.microsoft.com/office/drawing/2014/main" id="{B19F73FB-13FA-4B3B-B2BE-3994BC65FBC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01" name="연결선: 꺾임 169">
          <a:extLst>
            <a:ext uri="{FF2B5EF4-FFF2-40B4-BE49-F238E27FC236}">
              <a16:creationId xmlns:a16="http://schemas.microsoft.com/office/drawing/2014/main" id="{96A4B329-4DE7-4602-9E44-8897A98E006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02" name="연결선: 꺾임 170">
          <a:extLst>
            <a:ext uri="{FF2B5EF4-FFF2-40B4-BE49-F238E27FC236}">
              <a16:creationId xmlns:a16="http://schemas.microsoft.com/office/drawing/2014/main" id="{7AA10977-F7F0-4F1D-B667-4A58ECED73A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03" name="연결선: 꺾임 171">
          <a:extLst>
            <a:ext uri="{FF2B5EF4-FFF2-40B4-BE49-F238E27FC236}">
              <a16:creationId xmlns:a16="http://schemas.microsoft.com/office/drawing/2014/main" id="{94B6D560-0B52-4E48-9508-9C9C0E9D1C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04" name="연결선: 꺾임 172">
          <a:extLst>
            <a:ext uri="{FF2B5EF4-FFF2-40B4-BE49-F238E27FC236}">
              <a16:creationId xmlns:a16="http://schemas.microsoft.com/office/drawing/2014/main" id="{7258F5BC-E2A7-44D0-AA13-C2A0F2F1575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05" name="연결선: 꺾임 173">
          <a:extLst>
            <a:ext uri="{FF2B5EF4-FFF2-40B4-BE49-F238E27FC236}">
              <a16:creationId xmlns:a16="http://schemas.microsoft.com/office/drawing/2014/main" id="{1FCC178D-29A1-4891-82E4-62336245E0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06" name="연결선: 꺾임 174">
          <a:extLst>
            <a:ext uri="{FF2B5EF4-FFF2-40B4-BE49-F238E27FC236}">
              <a16:creationId xmlns:a16="http://schemas.microsoft.com/office/drawing/2014/main" id="{D71FD233-4562-462C-BAE8-6EE48657F1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07" name="연결선: 꺾임 175">
          <a:extLst>
            <a:ext uri="{FF2B5EF4-FFF2-40B4-BE49-F238E27FC236}">
              <a16:creationId xmlns:a16="http://schemas.microsoft.com/office/drawing/2014/main" id="{BAACCEF7-D031-47DC-A927-8121D904D13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08" name="연결선: 꺾임 176">
          <a:extLst>
            <a:ext uri="{FF2B5EF4-FFF2-40B4-BE49-F238E27FC236}">
              <a16:creationId xmlns:a16="http://schemas.microsoft.com/office/drawing/2014/main" id="{1EFAC44B-F456-4E80-B352-F1B2FC38DAE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09" name="연결선: 꺾임 177">
          <a:extLst>
            <a:ext uri="{FF2B5EF4-FFF2-40B4-BE49-F238E27FC236}">
              <a16:creationId xmlns:a16="http://schemas.microsoft.com/office/drawing/2014/main" id="{B1AA5FEB-4C06-4683-9F34-0670F66C7CD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10" name="연결선: 꺾임 178">
          <a:extLst>
            <a:ext uri="{FF2B5EF4-FFF2-40B4-BE49-F238E27FC236}">
              <a16:creationId xmlns:a16="http://schemas.microsoft.com/office/drawing/2014/main" id="{61FCCA01-9521-465F-BBFB-C5907E1B21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11" name="연결선: 꺾임 179">
          <a:extLst>
            <a:ext uri="{FF2B5EF4-FFF2-40B4-BE49-F238E27FC236}">
              <a16:creationId xmlns:a16="http://schemas.microsoft.com/office/drawing/2014/main" id="{1198F6D1-8503-454C-A1CE-5E29887F7C4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12" name="연결선: 꺾임 180">
          <a:extLst>
            <a:ext uri="{FF2B5EF4-FFF2-40B4-BE49-F238E27FC236}">
              <a16:creationId xmlns:a16="http://schemas.microsoft.com/office/drawing/2014/main" id="{A7917038-9D24-482F-B847-B03DD5DE710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13" name="연결선: 꺾임 181">
          <a:extLst>
            <a:ext uri="{FF2B5EF4-FFF2-40B4-BE49-F238E27FC236}">
              <a16:creationId xmlns:a16="http://schemas.microsoft.com/office/drawing/2014/main" id="{4D7E4032-5BDA-4668-B587-368DD418CDC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14" name="연결선: 꺾임 182">
          <a:extLst>
            <a:ext uri="{FF2B5EF4-FFF2-40B4-BE49-F238E27FC236}">
              <a16:creationId xmlns:a16="http://schemas.microsoft.com/office/drawing/2014/main" id="{600E6FAF-0430-49ED-96A2-27CC1D9B090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15" name="연결선: 꺾임 183">
          <a:extLst>
            <a:ext uri="{FF2B5EF4-FFF2-40B4-BE49-F238E27FC236}">
              <a16:creationId xmlns:a16="http://schemas.microsoft.com/office/drawing/2014/main" id="{F971A612-C661-407D-B526-33296E46EA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16" name="연결선: 꺾임 184">
          <a:extLst>
            <a:ext uri="{FF2B5EF4-FFF2-40B4-BE49-F238E27FC236}">
              <a16:creationId xmlns:a16="http://schemas.microsoft.com/office/drawing/2014/main" id="{A08790F9-711C-4C19-9373-1EF92F35132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17" name="연결선: 꺾임 185">
          <a:extLst>
            <a:ext uri="{FF2B5EF4-FFF2-40B4-BE49-F238E27FC236}">
              <a16:creationId xmlns:a16="http://schemas.microsoft.com/office/drawing/2014/main" id="{53D511DD-1007-492A-8B15-23FE8C87267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18" name="연결선: 꺾임 186">
          <a:extLst>
            <a:ext uri="{FF2B5EF4-FFF2-40B4-BE49-F238E27FC236}">
              <a16:creationId xmlns:a16="http://schemas.microsoft.com/office/drawing/2014/main" id="{414B641A-670C-4E5E-97E9-9AED92C411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19" name="연결선: 꺾임 187">
          <a:extLst>
            <a:ext uri="{FF2B5EF4-FFF2-40B4-BE49-F238E27FC236}">
              <a16:creationId xmlns:a16="http://schemas.microsoft.com/office/drawing/2014/main" id="{F43D79E7-9206-4DBA-B2B0-1F2C2B9F09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20" name="연결선: 꺾임 188">
          <a:extLst>
            <a:ext uri="{FF2B5EF4-FFF2-40B4-BE49-F238E27FC236}">
              <a16:creationId xmlns:a16="http://schemas.microsoft.com/office/drawing/2014/main" id="{AEF4946E-DE08-428C-8D50-FD93DF0E8DC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21" name="연결선: 꺾임 189">
          <a:extLst>
            <a:ext uri="{FF2B5EF4-FFF2-40B4-BE49-F238E27FC236}">
              <a16:creationId xmlns:a16="http://schemas.microsoft.com/office/drawing/2014/main" id="{28EF465F-DE90-4E7F-AE0C-8EB17B7EC8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22" name="연결선: 꺾임 190">
          <a:extLst>
            <a:ext uri="{FF2B5EF4-FFF2-40B4-BE49-F238E27FC236}">
              <a16:creationId xmlns:a16="http://schemas.microsoft.com/office/drawing/2014/main" id="{70710D1F-8131-46F0-BF37-E78266C2B98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23" name="연결선: 꺾임 191">
          <a:extLst>
            <a:ext uri="{FF2B5EF4-FFF2-40B4-BE49-F238E27FC236}">
              <a16:creationId xmlns:a16="http://schemas.microsoft.com/office/drawing/2014/main" id="{FD47F098-FF55-41C5-AAAE-2FA984BE99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24" name="연결선: 꺾임 192">
          <a:extLst>
            <a:ext uri="{FF2B5EF4-FFF2-40B4-BE49-F238E27FC236}">
              <a16:creationId xmlns:a16="http://schemas.microsoft.com/office/drawing/2014/main" id="{B516718D-43D4-4025-8876-E106FCC6E3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25" name="연결선: 꺾임 193">
          <a:extLst>
            <a:ext uri="{FF2B5EF4-FFF2-40B4-BE49-F238E27FC236}">
              <a16:creationId xmlns:a16="http://schemas.microsoft.com/office/drawing/2014/main" id="{FF730DF5-1A3B-4766-8B99-A02FA0F345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26" name="연결선: 꺾임 194">
          <a:extLst>
            <a:ext uri="{FF2B5EF4-FFF2-40B4-BE49-F238E27FC236}">
              <a16:creationId xmlns:a16="http://schemas.microsoft.com/office/drawing/2014/main" id="{98AD065B-7C11-46B8-A38A-83274EEF419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27" name="연결선: 꺾임 195">
          <a:extLst>
            <a:ext uri="{FF2B5EF4-FFF2-40B4-BE49-F238E27FC236}">
              <a16:creationId xmlns:a16="http://schemas.microsoft.com/office/drawing/2014/main" id="{4D60C7D4-C3FA-40ED-BFDD-46276CF303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28" name="연결선: 꺾임 196">
          <a:extLst>
            <a:ext uri="{FF2B5EF4-FFF2-40B4-BE49-F238E27FC236}">
              <a16:creationId xmlns:a16="http://schemas.microsoft.com/office/drawing/2014/main" id="{F93E8DC9-7361-4204-92A6-C1E866DC57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29" name="연결선: 꺾임 197">
          <a:extLst>
            <a:ext uri="{FF2B5EF4-FFF2-40B4-BE49-F238E27FC236}">
              <a16:creationId xmlns:a16="http://schemas.microsoft.com/office/drawing/2014/main" id="{C068A266-349B-4FAF-AA06-C4338E33A34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30" name="연결선: 꺾임 198">
          <a:extLst>
            <a:ext uri="{FF2B5EF4-FFF2-40B4-BE49-F238E27FC236}">
              <a16:creationId xmlns:a16="http://schemas.microsoft.com/office/drawing/2014/main" id="{E9631B7A-C8D8-4AA2-BC79-CB3F8DB86E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31" name="연결선: 꺾임 199">
          <a:extLst>
            <a:ext uri="{FF2B5EF4-FFF2-40B4-BE49-F238E27FC236}">
              <a16:creationId xmlns:a16="http://schemas.microsoft.com/office/drawing/2014/main" id="{75FA18D2-9253-4744-B3B1-37E664F147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32" name="연결선: 꺾임 200">
          <a:extLst>
            <a:ext uri="{FF2B5EF4-FFF2-40B4-BE49-F238E27FC236}">
              <a16:creationId xmlns:a16="http://schemas.microsoft.com/office/drawing/2014/main" id="{FCF9F5DD-C8AA-400D-ABF6-BEC66C35EC5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33" name="연결선: 꺾임 201">
          <a:extLst>
            <a:ext uri="{FF2B5EF4-FFF2-40B4-BE49-F238E27FC236}">
              <a16:creationId xmlns:a16="http://schemas.microsoft.com/office/drawing/2014/main" id="{EC76225B-342B-4240-B344-AFB176DC489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34" name="연결선: 꺾임 202">
          <a:extLst>
            <a:ext uri="{FF2B5EF4-FFF2-40B4-BE49-F238E27FC236}">
              <a16:creationId xmlns:a16="http://schemas.microsoft.com/office/drawing/2014/main" id="{E5D67502-7550-4E25-AA87-691DF2A2C4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35" name="연결선: 꺾임 203">
          <a:extLst>
            <a:ext uri="{FF2B5EF4-FFF2-40B4-BE49-F238E27FC236}">
              <a16:creationId xmlns:a16="http://schemas.microsoft.com/office/drawing/2014/main" id="{9A753F7D-5AF0-4FE3-AB8D-274DC0506FD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36" name="연결선: 꺾임 204">
          <a:extLst>
            <a:ext uri="{FF2B5EF4-FFF2-40B4-BE49-F238E27FC236}">
              <a16:creationId xmlns:a16="http://schemas.microsoft.com/office/drawing/2014/main" id="{F3AD53D7-3232-4F2B-ADF4-349506C4F40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37" name="연결선: 꺾임 205">
          <a:extLst>
            <a:ext uri="{FF2B5EF4-FFF2-40B4-BE49-F238E27FC236}">
              <a16:creationId xmlns:a16="http://schemas.microsoft.com/office/drawing/2014/main" id="{8F5B3AF8-1811-4437-B36D-F2BB9E49478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38" name="연결선: 꺾임 206">
          <a:extLst>
            <a:ext uri="{FF2B5EF4-FFF2-40B4-BE49-F238E27FC236}">
              <a16:creationId xmlns:a16="http://schemas.microsoft.com/office/drawing/2014/main" id="{FEAB0C88-53ED-4A31-B8ED-7784707375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39" name="연결선: 꺾임 207">
          <a:extLst>
            <a:ext uri="{FF2B5EF4-FFF2-40B4-BE49-F238E27FC236}">
              <a16:creationId xmlns:a16="http://schemas.microsoft.com/office/drawing/2014/main" id="{9094E276-08AC-4274-8F93-3582E7AE92F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40" name="연결선: 꺾임 208">
          <a:extLst>
            <a:ext uri="{FF2B5EF4-FFF2-40B4-BE49-F238E27FC236}">
              <a16:creationId xmlns:a16="http://schemas.microsoft.com/office/drawing/2014/main" id="{019A37DF-D000-4298-A46E-8ED420F12FC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41" name="연결선: 꺾임 209">
          <a:extLst>
            <a:ext uri="{FF2B5EF4-FFF2-40B4-BE49-F238E27FC236}">
              <a16:creationId xmlns:a16="http://schemas.microsoft.com/office/drawing/2014/main" id="{F316A5D9-26F5-40A2-B098-2D3589B0776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42" name="연결선: 꺾임 210">
          <a:extLst>
            <a:ext uri="{FF2B5EF4-FFF2-40B4-BE49-F238E27FC236}">
              <a16:creationId xmlns:a16="http://schemas.microsoft.com/office/drawing/2014/main" id="{293D604C-05C8-4B71-9589-FC135130716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43" name="연결선: 꺾임 211">
          <a:extLst>
            <a:ext uri="{FF2B5EF4-FFF2-40B4-BE49-F238E27FC236}">
              <a16:creationId xmlns:a16="http://schemas.microsoft.com/office/drawing/2014/main" id="{01E86E51-F7E2-43B8-A713-E992C8C0D76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44" name="연결선: 꺾임 212">
          <a:extLst>
            <a:ext uri="{FF2B5EF4-FFF2-40B4-BE49-F238E27FC236}">
              <a16:creationId xmlns:a16="http://schemas.microsoft.com/office/drawing/2014/main" id="{F28E8BF3-69D4-4193-A7C2-62BFD567740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45" name="연결선: 꺾임 213">
          <a:extLst>
            <a:ext uri="{FF2B5EF4-FFF2-40B4-BE49-F238E27FC236}">
              <a16:creationId xmlns:a16="http://schemas.microsoft.com/office/drawing/2014/main" id="{95C84EE7-44BB-4CEC-8CAE-779F3B0B7DE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46" name="연결선: 꺾임 214">
          <a:extLst>
            <a:ext uri="{FF2B5EF4-FFF2-40B4-BE49-F238E27FC236}">
              <a16:creationId xmlns:a16="http://schemas.microsoft.com/office/drawing/2014/main" id="{A0410D4D-2185-436C-B7EB-3DBC4AD4EFB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47" name="연결선: 꺾임 215">
          <a:extLst>
            <a:ext uri="{FF2B5EF4-FFF2-40B4-BE49-F238E27FC236}">
              <a16:creationId xmlns:a16="http://schemas.microsoft.com/office/drawing/2014/main" id="{732E517B-2EFF-4CD8-8856-36CCB495113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48" name="연결선: 꺾임 216">
          <a:extLst>
            <a:ext uri="{FF2B5EF4-FFF2-40B4-BE49-F238E27FC236}">
              <a16:creationId xmlns:a16="http://schemas.microsoft.com/office/drawing/2014/main" id="{E8049D9F-7344-4EC3-8E21-F3FB049DD44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49" name="연결선: 꺾임 217">
          <a:extLst>
            <a:ext uri="{FF2B5EF4-FFF2-40B4-BE49-F238E27FC236}">
              <a16:creationId xmlns:a16="http://schemas.microsoft.com/office/drawing/2014/main" id="{31A193BF-E648-4DAD-9059-86847E76E1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50" name="연결선: 꺾임 218">
          <a:extLst>
            <a:ext uri="{FF2B5EF4-FFF2-40B4-BE49-F238E27FC236}">
              <a16:creationId xmlns:a16="http://schemas.microsoft.com/office/drawing/2014/main" id="{4B2AA20D-1D1B-4659-89FA-D525CD91759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51" name="연결선: 꺾임 219">
          <a:extLst>
            <a:ext uri="{FF2B5EF4-FFF2-40B4-BE49-F238E27FC236}">
              <a16:creationId xmlns:a16="http://schemas.microsoft.com/office/drawing/2014/main" id="{3DAD4410-6383-4E78-A58E-B25309132E3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52" name="연결선: 꺾임 220">
          <a:extLst>
            <a:ext uri="{FF2B5EF4-FFF2-40B4-BE49-F238E27FC236}">
              <a16:creationId xmlns:a16="http://schemas.microsoft.com/office/drawing/2014/main" id="{EDC20A80-3EAE-47B3-88EE-BFD28634F8E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53" name="연결선: 꺾임 221">
          <a:extLst>
            <a:ext uri="{FF2B5EF4-FFF2-40B4-BE49-F238E27FC236}">
              <a16:creationId xmlns:a16="http://schemas.microsoft.com/office/drawing/2014/main" id="{687D1B1E-E3E9-46BD-863C-F0C8335381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54" name="연결선: 꺾임 222">
          <a:extLst>
            <a:ext uri="{FF2B5EF4-FFF2-40B4-BE49-F238E27FC236}">
              <a16:creationId xmlns:a16="http://schemas.microsoft.com/office/drawing/2014/main" id="{B82839D1-B0D5-4EAB-A2D8-62609DFEBC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55" name="연결선: 꺾임 223">
          <a:extLst>
            <a:ext uri="{FF2B5EF4-FFF2-40B4-BE49-F238E27FC236}">
              <a16:creationId xmlns:a16="http://schemas.microsoft.com/office/drawing/2014/main" id="{2D8692FE-DFC1-414F-A311-F24F2E65A8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56" name="연결선: 꺾임 224">
          <a:extLst>
            <a:ext uri="{FF2B5EF4-FFF2-40B4-BE49-F238E27FC236}">
              <a16:creationId xmlns:a16="http://schemas.microsoft.com/office/drawing/2014/main" id="{8914E56E-5ECD-4D3E-B7B7-C6027E5F2C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57" name="연결선: 꺾임 225">
          <a:extLst>
            <a:ext uri="{FF2B5EF4-FFF2-40B4-BE49-F238E27FC236}">
              <a16:creationId xmlns:a16="http://schemas.microsoft.com/office/drawing/2014/main" id="{54DBA795-C3E9-431F-BD88-72C3678578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58" name="연결선: 꺾임 226">
          <a:extLst>
            <a:ext uri="{FF2B5EF4-FFF2-40B4-BE49-F238E27FC236}">
              <a16:creationId xmlns:a16="http://schemas.microsoft.com/office/drawing/2014/main" id="{1E7656A4-79FA-4FCF-B4A0-7C7966F4253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59" name="연결선: 꺾임 227">
          <a:extLst>
            <a:ext uri="{FF2B5EF4-FFF2-40B4-BE49-F238E27FC236}">
              <a16:creationId xmlns:a16="http://schemas.microsoft.com/office/drawing/2014/main" id="{90A58713-6F87-4381-9566-4CD5C779FD7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60" name="연결선: 꺾임 228">
          <a:extLst>
            <a:ext uri="{FF2B5EF4-FFF2-40B4-BE49-F238E27FC236}">
              <a16:creationId xmlns:a16="http://schemas.microsoft.com/office/drawing/2014/main" id="{69E292C0-86BE-4E2C-99FB-AB0DA9FB79A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61" name="연결선: 꺾임 229">
          <a:extLst>
            <a:ext uri="{FF2B5EF4-FFF2-40B4-BE49-F238E27FC236}">
              <a16:creationId xmlns:a16="http://schemas.microsoft.com/office/drawing/2014/main" id="{88626CA2-6144-4B87-8E6C-263C476815E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62" name="연결선: 꺾임 230">
          <a:extLst>
            <a:ext uri="{FF2B5EF4-FFF2-40B4-BE49-F238E27FC236}">
              <a16:creationId xmlns:a16="http://schemas.microsoft.com/office/drawing/2014/main" id="{BADBD111-C1BB-4154-AA9D-A3A36476BD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63" name="연결선: 꺾임 231">
          <a:extLst>
            <a:ext uri="{FF2B5EF4-FFF2-40B4-BE49-F238E27FC236}">
              <a16:creationId xmlns:a16="http://schemas.microsoft.com/office/drawing/2014/main" id="{042CD6A9-F798-4F11-9ED3-2E2B574FA3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64" name="연결선: 꺾임 232">
          <a:extLst>
            <a:ext uri="{FF2B5EF4-FFF2-40B4-BE49-F238E27FC236}">
              <a16:creationId xmlns:a16="http://schemas.microsoft.com/office/drawing/2014/main" id="{E436FF10-865D-45C9-9254-2F469F440F9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65" name="연결선: 꺾임 233">
          <a:extLst>
            <a:ext uri="{FF2B5EF4-FFF2-40B4-BE49-F238E27FC236}">
              <a16:creationId xmlns:a16="http://schemas.microsoft.com/office/drawing/2014/main" id="{B3BFA687-191E-4C95-884D-B31B52AAD78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66" name="연결선: 꺾임 234">
          <a:extLst>
            <a:ext uri="{FF2B5EF4-FFF2-40B4-BE49-F238E27FC236}">
              <a16:creationId xmlns:a16="http://schemas.microsoft.com/office/drawing/2014/main" id="{7107F834-0405-4630-811B-9E16EFDECE7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67" name="연결선: 꺾임 235">
          <a:extLst>
            <a:ext uri="{FF2B5EF4-FFF2-40B4-BE49-F238E27FC236}">
              <a16:creationId xmlns:a16="http://schemas.microsoft.com/office/drawing/2014/main" id="{B6B6F9C6-5105-41A9-A41A-D64C7C263B8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68" name="연결선: 꺾임 236">
          <a:extLst>
            <a:ext uri="{FF2B5EF4-FFF2-40B4-BE49-F238E27FC236}">
              <a16:creationId xmlns:a16="http://schemas.microsoft.com/office/drawing/2014/main" id="{A55E8074-314B-4FA3-A011-ABD0EA34EE9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69" name="연결선: 꺾임 237">
          <a:extLst>
            <a:ext uri="{FF2B5EF4-FFF2-40B4-BE49-F238E27FC236}">
              <a16:creationId xmlns:a16="http://schemas.microsoft.com/office/drawing/2014/main" id="{8654C2E1-EB42-4158-A0E9-AD09A025EF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70" name="연결선: 꺾임 238">
          <a:extLst>
            <a:ext uri="{FF2B5EF4-FFF2-40B4-BE49-F238E27FC236}">
              <a16:creationId xmlns:a16="http://schemas.microsoft.com/office/drawing/2014/main" id="{9FB14185-5890-4F08-A167-A8270570302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71" name="연결선: 꺾임 239">
          <a:extLst>
            <a:ext uri="{FF2B5EF4-FFF2-40B4-BE49-F238E27FC236}">
              <a16:creationId xmlns:a16="http://schemas.microsoft.com/office/drawing/2014/main" id="{A7550B10-01C2-46D1-AF73-79C38F3D90C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72" name="연결선: 꺾임 240">
          <a:extLst>
            <a:ext uri="{FF2B5EF4-FFF2-40B4-BE49-F238E27FC236}">
              <a16:creationId xmlns:a16="http://schemas.microsoft.com/office/drawing/2014/main" id="{3CF915F7-5D79-4969-B753-B1E183E9B34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73" name="연결선: 꺾임 241">
          <a:extLst>
            <a:ext uri="{FF2B5EF4-FFF2-40B4-BE49-F238E27FC236}">
              <a16:creationId xmlns:a16="http://schemas.microsoft.com/office/drawing/2014/main" id="{F4B56D6C-0A0A-41DC-BE11-B0AE1C7D7A7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74" name="연결선: 꺾임 242">
          <a:extLst>
            <a:ext uri="{FF2B5EF4-FFF2-40B4-BE49-F238E27FC236}">
              <a16:creationId xmlns:a16="http://schemas.microsoft.com/office/drawing/2014/main" id="{E8B24E45-B744-4C87-9814-F064F85F722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75" name="연결선: 꺾임 243">
          <a:extLst>
            <a:ext uri="{FF2B5EF4-FFF2-40B4-BE49-F238E27FC236}">
              <a16:creationId xmlns:a16="http://schemas.microsoft.com/office/drawing/2014/main" id="{5378ECDE-B547-4B80-A02C-3DB83B18E2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76" name="연결선: 꺾임 244">
          <a:extLst>
            <a:ext uri="{FF2B5EF4-FFF2-40B4-BE49-F238E27FC236}">
              <a16:creationId xmlns:a16="http://schemas.microsoft.com/office/drawing/2014/main" id="{70E138BE-2DDA-4164-AEEF-675EDCB5C8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77" name="연결선: 꺾임 245">
          <a:extLst>
            <a:ext uri="{FF2B5EF4-FFF2-40B4-BE49-F238E27FC236}">
              <a16:creationId xmlns:a16="http://schemas.microsoft.com/office/drawing/2014/main" id="{F72F2B52-4117-442C-A173-10BF67C2B8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78" name="연결선: 꺾임 246">
          <a:extLst>
            <a:ext uri="{FF2B5EF4-FFF2-40B4-BE49-F238E27FC236}">
              <a16:creationId xmlns:a16="http://schemas.microsoft.com/office/drawing/2014/main" id="{2C7C5F44-B78D-4BFB-AA1A-09D16A876B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79" name="연결선: 꺾임 247">
          <a:extLst>
            <a:ext uri="{FF2B5EF4-FFF2-40B4-BE49-F238E27FC236}">
              <a16:creationId xmlns:a16="http://schemas.microsoft.com/office/drawing/2014/main" id="{F02417B8-A0DF-4346-951B-B94D07DF2D4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80" name="연결선: 꺾임 248">
          <a:extLst>
            <a:ext uri="{FF2B5EF4-FFF2-40B4-BE49-F238E27FC236}">
              <a16:creationId xmlns:a16="http://schemas.microsoft.com/office/drawing/2014/main" id="{F0885D3E-0597-4B9D-AA0D-DA33A770E44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81" name="연결선: 꺾임 249">
          <a:extLst>
            <a:ext uri="{FF2B5EF4-FFF2-40B4-BE49-F238E27FC236}">
              <a16:creationId xmlns:a16="http://schemas.microsoft.com/office/drawing/2014/main" id="{9E8878C5-3D27-4810-8C5E-FC1D7886D64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82" name="연결선: 꺾임 250">
          <a:extLst>
            <a:ext uri="{FF2B5EF4-FFF2-40B4-BE49-F238E27FC236}">
              <a16:creationId xmlns:a16="http://schemas.microsoft.com/office/drawing/2014/main" id="{A1D6D8AB-3A55-4742-92B1-9ED0C86F9BD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83" name="연결선: 꺾임 263">
          <a:extLst>
            <a:ext uri="{FF2B5EF4-FFF2-40B4-BE49-F238E27FC236}">
              <a16:creationId xmlns:a16="http://schemas.microsoft.com/office/drawing/2014/main" id="{CB756EE9-CB69-407A-B0CD-76A074E0FD3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84" name="연결선: 꺾임 264">
          <a:extLst>
            <a:ext uri="{FF2B5EF4-FFF2-40B4-BE49-F238E27FC236}">
              <a16:creationId xmlns:a16="http://schemas.microsoft.com/office/drawing/2014/main" id="{9940E444-348A-47A9-AEDC-6470AC043E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85" name="연결선: 꺾임 265">
          <a:extLst>
            <a:ext uri="{FF2B5EF4-FFF2-40B4-BE49-F238E27FC236}">
              <a16:creationId xmlns:a16="http://schemas.microsoft.com/office/drawing/2014/main" id="{3F1AAB84-22AA-4073-B22D-11450AD9C30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86" name="연결선: 꺾임 266">
          <a:extLst>
            <a:ext uri="{FF2B5EF4-FFF2-40B4-BE49-F238E27FC236}">
              <a16:creationId xmlns:a16="http://schemas.microsoft.com/office/drawing/2014/main" id="{0F992E93-DDA7-4971-8E28-D07EDA3B77D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87" name="연결선: 꺾임 267">
          <a:extLst>
            <a:ext uri="{FF2B5EF4-FFF2-40B4-BE49-F238E27FC236}">
              <a16:creationId xmlns:a16="http://schemas.microsoft.com/office/drawing/2014/main" id="{D39D1BEE-A7F7-4385-97EF-1606A4BC5BA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88" name="연결선: 꺾임 268">
          <a:extLst>
            <a:ext uri="{FF2B5EF4-FFF2-40B4-BE49-F238E27FC236}">
              <a16:creationId xmlns:a16="http://schemas.microsoft.com/office/drawing/2014/main" id="{20D75703-F499-4F8B-AFD6-DF00A39CEC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89" name="연결선: 꺾임 269">
          <a:extLst>
            <a:ext uri="{FF2B5EF4-FFF2-40B4-BE49-F238E27FC236}">
              <a16:creationId xmlns:a16="http://schemas.microsoft.com/office/drawing/2014/main" id="{41381D25-5E8B-4B40-A9A3-469DC66D25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90" name="연결선: 꺾임 270">
          <a:extLst>
            <a:ext uri="{FF2B5EF4-FFF2-40B4-BE49-F238E27FC236}">
              <a16:creationId xmlns:a16="http://schemas.microsoft.com/office/drawing/2014/main" id="{7AFA4B19-7906-4E9B-883D-A8A5AD920ED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91" name="연결선: 꺾임 271">
          <a:extLst>
            <a:ext uri="{FF2B5EF4-FFF2-40B4-BE49-F238E27FC236}">
              <a16:creationId xmlns:a16="http://schemas.microsoft.com/office/drawing/2014/main" id="{C212780A-BC8F-40F5-A299-400B0365657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92" name="연결선: 꺾임 272">
          <a:extLst>
            <a:ext uri="{FF2B5EF4-FFF2-40B4-BE49-F238E27FC236}">
              <a16:creationId xmlns:a16="http://schemas.microsoft.com/office/drawing/2014/main" id="{F1A5D988-E3FE-45D5-BE68-1D734B91FF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93" name="연결선: 꺾임 273">
          <a:extLst>
            <a:ext uri="{FF2B5EF4-FFF2-40B4-BE49-F238E27FC236}">
              <a16:creationId xmlns:a16="http://schemas.microsoft.com/office/drawing/2014/main" id="{BD69CECE-F858-4F6C-96B5-9D8F8231BD7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94" name="연결선: 꺾임 274">
          <a:extLst>
            <a:ext uri="{FF2B5EF4-FFF2-40B4-BE49-F238E27FC236}">
              <a16:creationId xmlns:a16="http://schemas.microsoft.com/office/drawing/2014/main" id="{0266E3CF-3D5A-4E9A-80C0-8B0A015E09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95" name="연결선: 꺾임 275">
          <a:extLst>
            <a:ext uri="{FF2B5EF4-FFF2-40B4-BE49-F238E27FC236}">
              <a16:creationId xmlns:a16="http://schemas.microsoft.com/office/drawing/2014/main" id="{9374E7C9-B755-4D00-836A-6CFCA105EF3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96" name="연결선: 꺾임 276">
          <a:extLst>
            <a:ext uri="{FF2B5EF4-FFF2-40B4-BE49-F238E27FC236}">
              <a16:creationId xmlns:a16="http://schemas.microsoft.com/office/drawing/2014/main" id="{81B06E1A-686F-4C14-B3CC-36751373C50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97" name="연결선: 꺾임 277">
          <a:extLst>
            <a:ext uri="{FF2B5EF4-FFF2-40B4-BE49-F238E27FC236}">
              <a16:creationId xmlns:a16="http://schemas.microsoft.com/office/drawing/2014/main" id="{3287CD7B-177B-4570-8CD0-79C565DCE56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98" name="연결선: 꺾임 278">
          <a:extLst>
            <a:ext uri="{FF2B5EF4-FFF2-40B4-BE49-F238E27FC236}">
              <a16:creationId xmlns:a16="http://schemas.microsoft.com/office/drawing/2014/main" id="{5A72ED8B-87DE-4090-BBEC-B22FA6798A5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99" name="연결선: 꺾임 279">
          <a:extLst>
            <a:ext uri="{FF2B5EF4-FFF2-40B4-BE49-F238E27FC236}">
              <a16:creationId xmlns:a16="http://schemas.microsoft.com/office/drawing/2014/main" id="{E4FA3D13-384C-4080-AA09-68441862753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00" name="연결선: 꺾임 280">
          <a:extLst>
            <a:ext uri="{FF2B5EF4-FFF2-40B4-BE49-F238E27FC236}">
              <a16:creationId xmlns:a16="http://schemas.microsoft.com/office/drawing/2014/main" id="{BC5D7E71-C683-4A29-96A9-445C4B77226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01" name="연결선: 꺾임 281">
          <a:extLst>
            <a:ext uri="{FF2B5EF4-FFF2-40B4-BE49-F238E27FC236}">
              <a16:creationId xmlns:a16="http://schemas.microsoft.com/office/drawing/2014/main" id="{8556825D-7156-4904-9853-2A61BF74B2D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02" name="연결선: 꺾임 282">
          <a:extLst>
            <a:ext uri="{FF2B5EF4-FFF2-40B4-BE49-F238E27FC236}">
              <a16:creationId xmlns:a16="http://schemas.microsoft.com/office/drawing/2014/main" id="{21441FFA-996B-466E-9057-7472A67A5D3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03" name="연결선: 꺾임 283">
          <a:extLst>
            <a:ext uri="{FF2B5EF4-FFF2-40B4-BE49-F238E27FC236}">
              <a16:creationId xmlns:a16="http://schemas.microsoft.com/office/drawing/2014/main" id="{150DF014-B567-490D-8A2E-C332C2D7300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04" name="연결선: 꺾임 284">
          <a:extLst>
            <a:ext uri="{FF2B5EF4-FFF2-40B4-BE49-F238E27FC236}">
              <a16:creationId xmlns:a16="http://schemas.microsoft.com/office/drawing/2014/main" id="{BA39D38C-D634-471B-930B-F97E366927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05" name="연결선: 꺾임 285">
          <a:extLst>
            <a:ext uri="{FF2B5EF4-FFF2-40B4-BE49-F238E27FC236}">
              <a16:creationId xmlns:a16="http://schemas.microsoft.com/office/drawing/2014/main" id="{546E697C-8058-4837-8960-3389A6C39F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06" name="연결선: 꺾임 286">
          <a:extLst>
            <a:ext uri="{FF2B5EF4-FFF2-40B4-BE49-F238E27FC236}">
              <a16:creationId xmlns:a16="http://schemas.microsoft.com/office/drawing/2014/main" id="{8E9029D7-45E7-4523-BD2B-FCCDE06208A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07" name="연결선: 꺾임 287">
          <a:extLst>
            <a:ext uri="{FF2B5EF4-FFF2-40B4-BE49-F238E27FC236}">
              <a16:creationId xmlns:a16="http://schemas.microsoft.com/office/drawing/2014/main" id="{920BC37D-7F0F-4572-A75E-3D4C49B458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08" name="연결선: 꺾임 288">
          <a:extLst>
            <a:ext uri="{FF2B5EF4-FFF2-40B4-BE49-F238E27FC236}">
              <a16:creationId xmlns:a16="http://schemas.microsoft.com/office/drawing/2014/main" id="{91658046-B3E6-4BA6-B7C5-A7C22403427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09" name="연결선: 꺾임 289">
          <a:extLst>
            <a:ext uri="{FF2B5EF4-FFF2-40B4-BE49-F238E27FC236}">
              <a16:creationId xmlns:a16="http://schemas.microsoft.com/office/drawing/2014/main" id="{C128EACC-CC54-4DB3-8ABE-4366C2E8492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10" name="연결선: 꺾임 290">
          <a:extLst>
            <a:ext uri="{FF2B5EF4-FFF2-40B4-BE49-F238E27FC236}">
              <a16:creationId xmlns:a16="http://schemas.microsoft.com/office/drawing/2014/main" id="{3E7C6222-6FDD-464F-9B8F-7D0EA87246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11" name="연결선: 꺾임 291">
          <a:extLst>
            <a:ext uri="{FF2B5EF4-FFF2-40B4-BE49-F238E27FC236}">
              <a16:creationId xmlns:a16="http://schemas.microsoft.com/office/drawing/2014/main" id="{39DC2E0C-D2AC-4B66-B0C7-2C367BF0431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12" name="연결선: 꺾임 292">
          <a:extLst>
            <a:ext uri="{FF2B5EF4-FFF2-40B4-BE49-F238E27FC236}">
              <a16:creationId xmlns:a16="http://schemas.microsoft.com/office/drawing/2014/main" id="{40D55762-2DBE-44C8-BE80-858987112C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13" name="연결선: 꺾임 293">
          <a:extLst>
            <a:ext uri="{FF2B5EF4-FFF2-40B4-BE49-F238E27FC236}">
              <a16:creationId xmlns:a16="http://schemas.microsoft.com/office/drawing/2014/main" id="{735F4C66-84D7-4BDC-9796-1B4307B0BA5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14" name="연결선: 꺾임 294">
          <a:extLst>
            <a:ext uri="{FF2B5EF4-FFF2-40B4-BE49-F238E27FC236}">
              <a16:creationId xmlns:a16="http://schemas.microsoft.com/office/drawing/2014/main" id="{C0C344B5-73E5-42EA-A00E-948DA82FEFE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15" name="연결선: 꺾임 295">
          <a:extLst>
            <a:ext uri="{FF2B5EF4-FFF2-40B4-BE49-F238E27FC236}">
              <a16:creationId xmlns:a16="http://schemas.microsoft.com/office/drawing/2014/main" id="{EFDE9977-7248-4EFB-B393-4019D26D30E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16" name="연결선: 꺾임 296">
          <a:extLst>
            <a:ext uri="{FF2B5EF4-FFF2-40B4-BE49-F238E27FC236}">
              <a16:creationId xmlns:a16="http://schemas.microsoft.com/office/drawing/2014/main" id="{077CF84F-564C-4252-9621-7D501555AA8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17" name="연결선: 꺾임 297">
          <a:extLst>
            <a:ext uri="{FF2B5EF4-FFF2-40B4-BE49-F238E27FC236}">
              <a16:creationId xmlns:a16="http://schemas.microsoft.com/office/drawing/2014/main" id="{BACAF581-8039-4302-BF98-E052F907105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18" name="연결선: 꺾임 298">
          <a:extLst>
            <a:ext uri="{FF2B5EF4-FFF2-40B4-BE49-F238E27FC236}">
              <a16:creationId xmlns:a16="http://schemas.microsoft.com/office/drawing/2014/main" id="{511E5E63-039F-436E-893F-13130673F52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19" name="연결선: 꺾임 299">
          <a:extLst>
            <a:ext uri="{FF2B5EF4-FFF2-40B4-BE49-F238E27FC236}">
              <a16:creationId xmlns:a16="http://schemas.microsoft.com/office/drawing/2014/main" id="{804E2832-B62F-4AFB-A0FA-15DFB3DAB37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20" name="연결선: 꺾임 300">
          <a:extLst>
            <a:ext uri="{FF2B5EF4-FFF2-40B4-BE49-F238E27FC236}">
              <a16:creationId xmlns:a16="http://schemas.microsoft.com/office/drawing/2014/main" id="{E61E1C10-EBBD-4472-B7E0-60F53D7BE9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21" name="연결선: 꺾임 301">
          <a:extLst>
            <a:ext uri="{FF2B5EF4-FFF2-40B4-BE49-F238E27FC236}">
              <a16:creationId xmlns:a16="http://schemas.microsoft.com/office/drawing/2014/main" id="{83C338A0-3F5D-4650-BA94-D88912E924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22" name="연결선: 꺾임 302">
          <a:extLst>
            <a:ext uri="{FF2B5EF4-FFF2-40B4-BE49-F238E27FC236}">
              <a16:creationId xmlns:a16="http://schemas.microsoft.com/office/drawing/2014/main" id="{43B238B2-440F-44E8-976C-9D6058C1C74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23" name="연결선: 꺾임 303">
          <a:extLst>
            <a:ext uri="{FF2B5EF4-FFF2-40B4-BE49-F238E27FC236}">
              <a16:creationId xmlns:a16="http://schemas.microsoft.com/office/drawing/2014/main" id="{D00C8B0A-C9BE-450C-BAC8-6D4E55B3267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24" name="연결선: 꺾임 304">
          <a:extLst>
            <a:ext uri="{FF2B5EF4-FFF2-40B4-BE49-F238E27FC236}">
              <a16:creationId xmlns:a16="http://schemas.microsoft.com/office/drawing/2014/main" id="{231388E8-4A68-4D57-8C2C-03D3C5524B0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25" name="연결선: 꺾임 305">
          <a:extLst>
            <a:ext uri="{FF2B5EF4-FFF2-40B4-BE49-F238E27FC236}">
              <a16:creationId xmlns:a16="http://schemas.microsoft.com/office/drawing/2014/main" id="{6C129804-A548-487C-8DEB-BB0147635E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26" name="연결선: 꺾임 306">
          <a:extLst>
            <a:ext uri="{FF2B5EF4-FFF2-40B4-BE49-F238E27FC236}">
              <a16:creationId xmlns:a16="http://schemas.microsoft.com/office/drawing/2014/main" id="{BF17510B-23D7-4738-B4D0-505D6D910D9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27" name="연결선: 꺾임 307">
          <a:extLst>
            <a:ext uri="{FF2B5EF4-FFF2-40B4-BE49-F238E27FC236}">
              <a16:creationId xmlns:a16="http://schemas.microsoft.com/office/drawing/2014/main" id="{2C8D2D71-0525-41B9-8B68-98470839A1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28" name="연결선: 꺾임 308">
          <a:extLst>
            <a:ext uri="{FF2B5EF4-FFF2-40B4-BE49-F238E27FC236}">
              <a16:creationId xmlns:a16="http://schemas.microsoft.com/office/drawing/2014/main" id="{944B84C2-4B84-4B05-8830-02D433F69DA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29" name="연결선: 꺾임 309">
          <a:extLst>
            <a:ext uri="{FF2B5EF4-FFF2-40B4-BE49-F238E27FC236}">
              <a16:creationId xmlns:a16="http://schemas.microsoft.com/office/drawing/2014/main" id="{6A7519E8-C30D-41E1-8B36-4CAFBDACBB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30" name="연결선: 꺾임 310">
          <a:extLst>
            <a:ext uri="{FF2B5EF4-FFF2-40B4-BE49-F238E27FC236}">
              <a16:creationId xmlns:a16="http://schemas.microsoft.com/office/drawing/2014/main" id="{236DEAE8-D525-4006-A59D-477960616D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31" name="연결선: 꺾임 311">
          <a:extLst>
            <a:ext uri="{FF2B5EF4-FFF2-40B4-BE49-F238E27FC236}">
              <a16:creationId xmlns:a16="http://schemas.microsoft.com/office/drawing/2014/main" id="{C4C29A65-1948-4D43-B49F-514D94E4C10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32" name="연결선: 꺾임 312">
          <a:extLst>
            <a:ext uri="{FF2B5EF4-FFF2-40B4-BE49-F238E27FC236}">
              <a16:creationId xmlns:a16="http://schemas.microsoft.com/office/drawing/2014/main" id="{F8EEAEA7-F909-4F8F-BDC7-6A29257D9CE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33" name="연결선: 꺾임 313">
          <a:extLst>
            <a:ext uri="{FF2B5EF4-FFF2-40B4-BE49-F238E27FC236}">
              <a16:creationId xmlns:a16="http://schemas.microsoft.com/office/drawing/2014/main" id="{73353FDE-0F1B-4E6E-9E01-F678B3746C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34" name="연결선: 꺾임 314">
          <a:extLst>
            <a:ext uri="{FF2B5EF4-FFF2-40B4-BE49-F238E27FC236}">
              <a16:creationId xmlns:a16="http://schemas.microsoft.com/office/drawing/2014/main" id="{4D534F21-55A3-4E72-8FFD-1CA97B4B67C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35" name="연결선: 꺾임 315">
          <a:extLst>
            <a:ext uri="{FF2B5EF4-FFF2-40B4-BE49-F238E27FC236}">
              <a16:creationId xmlns:a16="http://schemas.microsoft.com/office/drawing/2014/main" id="{F19D6419-F4E3-4A25-8656-4FA979F5BA9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36" name="연결선: 꺾임 316">
          <a:extLst>
            <a:ext uri="{FF2B5EF4-FFF2-40B4-BE49-F238E27FC236}">
              <a16:creationId xmlns:a16="http://schemas.microsoft.com/office/drawing/2014/main" id="{1B63F51B-4CE5-41CC-AC4B-28A82B00B83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37" name="연결선: 꺾임 317">
          <a:extLst>
            <a:ext uri="{FF2B5EF4-FFF2-40B4-BE49-F238E27FC236}">
              <a16:creationId xmlns:a16="http://schemas.microsoft.com/office/drawing/2014/main" id="{F06AB495-1022-4D51-9243-0CD4BE5C067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38" name="연결선: 꺾임 318">
          <a:extLst>
            <a:ext uri="{FF2B5EF4-FFF2-40B4-BE49-F238E27FC236}">
              <a16:creationId xmlns:a16="http://schemas.microsoft.com/office/drawing/2014/main" id="{A9D4A09D-F154-4931-A04C-376638DBB06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39" name="연결선: 꺾임 319">
          <a:extLst>
            <a:ext uri="{FF2B5EF4-FFF2-40B4-BE49-F238E27FC236}">
              <a16:creationId xmlns:a16="http://schemas.microsoft.com/office/drawing/2014/main" id="{5286A0E1-5EBA-4506-8799-3ADC86E15E1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40" name="연결선: 꺾임 320">
          <a:extLst>
            <a:ext uri="{FF2B5EF4-FFF2-40B4-BE49-F238E27FC236}">
              <a16:creationId xmlns:a16="http://schemas.microsoft.com/office/drawing/2014/main" id="{5D777F80-E16B-45CA-9F67-5B2CCB6A69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41" name="연결선: 꺾임 321">
          <a:extLst>
            <a:ext uri="{FF2B5EF4-FFF2-40B4-BE49-F238E27FC236}">
              <a16:creationId xmlns:a16="http://schemas.microsoft.com/office/drawing/2014/main" id="{18EC9109-1263-4B2F-8825-561B9A2DAF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42" name="연결선: 꺾임 322">
          <a:extLst>
            <a:ext uri="{FF2B5EF4-FFF2-40B4-BE49-F238E27FC236}">
              <a16:creationId xmlns:a16="http://schemas.microsoft.com/office/drawing/2014/main" id="{4579892E-5830-4E87-805F-4F0B027A78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43" name="연결선: 꺾임 323">
          <a:extLst>
            <a:ext uri="{FF2B5EF4-FFF2-40B4-BE49-F238E27FC236}">
              <a16:creationId xmlns:a16="http://schemas.microsoft.com/office/drawing/2014/main" id="{E2772E2A-BF43-406B-BA7A-1F31208DD4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44" name="연결선: 꺾임 324">
          <a:extLst>
            <a:ext uri="{FF2B5EF4-FFF2-40B4-BE49-F238E27FC236}">
              <a16:creationId xmlns:a16="http://schemas.microsoft.com/office/drawing/2014/main" id="{9327030B-3008-4087-B247-215A2D32F84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45" name="연결선: 꺾임 325">
          <a:extLst>
            <a:ext uri="{FF2B5EF4-FFF2-40B4-BE49-F238E27FC236}">
              <a16:creationId xmlns:a16="http://schemas.microsoft.com/office/drawing/2014/main" id="{FCC3928F-2884-4EEC-815F-D5E7394023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46" name="연결선: 꺾임 326">
          <a:extLst>
            <a:ext uri="{FF2B5EF4-FFF2-40B4-BE49-F238E27FC236}">
              <a16:creationId xmlns:a16="http://schemas.microsoft.com/office/drawing/2014/main" id="{98D356C7-2080-4871-B872-A456803B73C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47" name="연결선: 꺾임 327">
          <a:extLst>
            <a:ext uri="{FF2B5EF4-FFF2-40B4-BE49-F238E27FC236}">
              <a16:creationId xmlns:a16="http://schemas.microsoft.com/office/drawing/2014/main" id="{7C346BC7-FF9E-4E9D-8F5A-36509EA09A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48" name="연결선: 꺾임 328">
          <a:extLst>
            <a:ext uri="{FF2B5EF4-FFF2-40B4-BE49-F238E27FC236}">
              <a16:creationId xmlns:a16="http://schemas.microsoft.com/office/drawing/2014/main" id="{4B5C752C-1522-4EB4-9DC8-9A29B42A100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49" name="연결선: 꺾임 329">
          <a:extLst>
            <a:ext uri="{FF2B5EF4-FFF2-40B4-BE49-F238E27FC236}">
              <a16:creationId xmlns:a16="http://schemas.microsoft.com/office/drawing/2014/main" id="{EAA632ED-5D80-4A37-89B0-BC58FCBC5B4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50" name="연결선: 꺾임 330">
          <a:extLst>
            <a:ext uri="{FF2B5EF4-FFF2-40B4-BE49-F238E27FC236}">
              <a16:creationId xmlns:a16="http://schemas.microsoft.com/office/drawing/2014/main" id="{3A20068C-7426-4191-B9B9-EFFA1D777F4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51" name="연결선: 꺾임 331">
          <a:extLst>
            <a:ext uri="{FF2B5EF4-FFF2-40B4-BE49-F238E27FC236}">
              <a16:creationId xmlns:a16="http://schemas.microsoft.com/office/drawing/2014/main" id="{85B832BD-AFF9-4919-80B0-58567FE31B3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52" name="연결선: 꺾임 332">
          <a:extLst>
            <a:ext uri="{FF2B5EF4-FFF2-40B4-BE49-F238E27FC236}">
              <a16:creationId xmlns:a16="http://schemas.microsoft.com/office/drawing/2014/main" id="{FDA77E8F-F6E3-4B2E-B4E0-E88B6127EAD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53" name="연결선: 꺾임 333">
          <a:extLst>
            <a:ext uri="{FF2B5EF4-FFF2-40B4-BE49-F238E27FC236}">
              <a16:creationId xmlns:a16="http://schemas.microsoft.com/office/drawing/2014/main" id="{7B20532B-664C-497F-A07C-1A1B40644B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54" name="연결선: 꺾임 334">
          <a:extLst>
            <a:ext uri="{FF2B5EF4-FFF2-40B4-BE49-F238E27FC236}">
              <a16:creationId xmlns:a16="http://schemas.microsoft.com/office/drawing/2014/main" id="{85BC809F-ED82-4289-A441-8979EEE7137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55" name="연결선: 꺾임 335">
          <a:extLst>
            <a:ext uri="{FF2B5EF4-FFF2-40B4-BE49-F238E27FC236}">
              <a16:creationId xmlns:a16="http://schemas.microsoft.com/office/drawing/2014/main" id="{E8816214-501C-4DBD-BF07-43547FD856C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56" name="연결선: 꺾임 336">
          <a:extLst>
            <a:ext uri="{FF2B5EF4-FFF2-40B4-BE49-F238E27FC236}">
              <a16:creationId xmlns:a16="http://schemas.microsoft.com/office/drawing/2014/main" id="{923A34A4-148F-4B82-AE50-B19C0582859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57" name="연결선: 꺾임 337">
          <a:extLst>
            <a:ext uri="{FF2B5EF4-FFF2-40B4-BE49-F238E27FC236}">
              <a16:creationId xmlns:a16="http://schemas.microsoft.com/office/drawing/2014/main" id="{084DA903-866B-49D8-87A4-A408BDEE721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58" name="연결선: 꺾임 338">
          <a:extLst>
            <a:ext uri="{FF2B5EF4-FFF2-40B4-BE49-F238E27FC236}">
              <a16:creationId xmlns:a16="http://schemas.microsoft.com/office/drawing/2014/main" id="{47FB64DB-F0FA-43E0-9D96-0EA41ECC220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59" name="연결선: 꺾임 339">
          <a:extLst>
            <a:ext uri="{FF2B5EF4-FFF2-40B4-BE49-F238E27FC236}">
              <a16:creationId xmlns:a16="http://schemas.microsoft.com/office/drawing/2014/main" id="{02ED71AC-67C3-4473-B81C-2FDBF66A066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60" name="연결선: 꺾임 340">
          <a:extLst>
            <a:ext uri="{FF2B5EF4-FFF2-40B4-BE49-F238E27FC236}">
              <a16:creationId xmlns:a16="http://schemas.microsoft.com/office/drawing/2014/main" id="{4C20587A-98F1-4455-ACF0-028366FB84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61" name="연결선: 꺾임 341">
          <a:extLst>
            <a:ext uri="{FF2B5EF4-FFF2-40B4-BE49-F238E27FC236}">
              <a16:creationId xmlns:a16="http://schemas.microsoft.com/office/drawing/2014/main" id="{521FF7FC-9CEB-43D9-8FE7-8935DD2B6D5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62" name="연결선: 꺾임 342">
          <a:extLst>
            <a:ext uri="{FF2B5EF4-FFF2-40B4-BE49-F238E27FC236}">
              <a16:creationId xmlns:a16="http://schemas.microsoft.com/office/drawing/2014/main" id="{6E475889-261F-40A7-B022-1EC3ED9F502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63" name="연결선: 꺾임 343">
          <a:extLst>
            <a:ext uri="{FF2B5EF4-FFF2-40B4-BE49-F238E27FC236}">
              <a16:creationId xmlns:a16="http://schemas.microsoft.com/office/drawing/2014/main" id="{6E848DAD-8298-4394-B1EF-1E2FE522266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64" name="연결선: 꺾임 344">
          <a:extLst>
            <a:ext uri="{FF2B5EF4-FFF2-40B4-BE49-F238E27FC236}">
              <a16:creationId xmlns:a16="http://schemas.microsoft.com/office/drawing/2014/main" id="{B40C66A1-95D3-47AC-A7C2-394231A9F0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65" name="연결선: 꺾임 345">
          <a:extLst>
            <a:ext uri="{FF2B5EF4-FFF2-40B4-BE49-F238E27FC236}">
              <a16:creationId xmlns:a16="http://schemas.microsoft.com/office/drawing/2014/main" id="{1CDA56E0-3923-4F8E-901F-F2074893E1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66" name="연결선: 꺾임 346">
          <a:extLst>
            <a:ext uri="{FF2B5EF4-FFF2-40B4-BE49-F238E27FC236}">
              <a16:creationId xmlns:a16="http://schemas.microsoft.com/office/drawing/2014/main" id="{E7E5F7A6-9467-4251-9243-21614126500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67" name="연결선: 꺾임 347">
          <a:extLst>
            <a:ext uri="{FF2B5EF4-FFF2-40B4-BE49-F238E27FC236}">
              <a16:creationId xmlns:a16="http://schemas.microsoft.com/office/drawing/2014/main" id="{BD683C71-DBCD-4BBF-857D-F61F14595CD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68" name="연결선: 꺾임 348">
          <a:extLst>
            <a:ext uri="{FF2B5EF4-FFF2-40B4-BE49-F238E27FC236}">
              <a16:creationId xmlns:a16="http://schemas.microsoft.com/office/drawing/2014/main" id="{7EB440B5-B331-4A5B-9462-C1FDF7105D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69" name="연결선: 꺾임 349">
          <a:extLst>
            <a:ext uri="{FF2B5EF4-FFF2-40B4-BE49-F238E27FC236}">
              <a16:creationId xmlns:a16="http://schemas.microsoft.com/office/drawing/2014/main" id="{3C83D335-9FF4-40DB-83F9-D3DA7337966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70" name="연결선: 꺾임 350">
          <a:extLst>
            <a:ext uri="{FF2B5EF4-FFF2-40B4-BE49-F238E27FC236}">
              <a16:creationId xmlns:a16="http://schemas.microsoft.com/office/drawing/2014/main" id="{3847A1EC-7B7A-40CA-8369-55DD04A9FB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71" name="연결선: 꺾임 351">
          <a:extLst>
            <a:ext uri="{FF2B5EF4-FFF2-40B4-BE49-F238E27FC236}">
              <a16:creationId xmlns:a16="http://schemas.microsoft.com/office/drawing/2014/main" id="{ECD0479C-A6D1-48C6-B114-FDD3E0A745D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72" name="연결선: 꺾임 352">
          <a:extLst>
            <a:ext uri="{FF2B5EF4-FFF2-40B4-BE49-F238E27FC236}">
              <a16:creationId xmlns:a16="http://schemas.microsoft.com/office/drawing/2014/main" id="{BB789C8A-99C1-42B0-82D5-CE8079F0CE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73" name="연결선: 꺾임 353">
          <a:extLst>
            <a:ext uri="{FF2B5EF4-FFF2-40B4-BE49-F238E27FC236}">
              <a16:creationId xmlns:a16="http://schemas.microsoft.com/office/drawing/2014/main" id="{5597024A-5919-419B-A40F-9F769B444AF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74" name="연결선: 꺾임 354">
          <a:extLst>
            <a:ext uri="{FF2B5EF4-FFF2-40B4-BE49-F238E27FC236}">
              <a16:creationId xmlns:a16="http://schemas.microsoft.com/office/drawing/2014/main" id="{659E7A2D-AABF-407A-A268-E0E28AD4F3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75" name="연결선: 꺾임 355">
          <a:extLst>
            <a:ext uri="{FF2B5EF4-FFF2-40B4-BE49-F238E27FC236}">
              <a16:creationId xmlns:a16="http://schemas.microsoft.com/office/drawing/2014/main" id="{8A717848-4310-4C25-BE1C-E0AFDD6D9F8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76" name="연결선: 꺾임 356">
          <a:extLst>
            <a:ext uri="{FF2B5EF4-FFF2-40B4-BE49-F238E27FC236}">
              <a16:creationId xmlns:a16="http://schemas.microsoft.com/office/drawing/2014/main" id="{4CE08B47-18D3-4A42-9451-749C661761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77" name="연결선: 꺾임 357">
          <a:extLst>
            <a:ext uri="{FF2B5EF4-FFF2-40B4-BE49-F238E27FC236}">
              <a16:creationId xmlns:a16="http://schemas.microsoft.com/office/drawing/2014/main" id="{D81A5142-5526-4282-B07A-DE2DC7DF35B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78" name="연결선: 꺾임 358">
          <a:extLst>
            <a:ext uri="{FF2B5EF4-FFF2-40B4-BE49-F238E27FC236}">
              <a16:creationId xmlns:a16="http://schemas.microsoft.com/office/drawing/2014/main" id="{9FB12DCE-1103-41B5-B884-7FDD6BC94F9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79" name="연결선: 꺾임 359">
          <a:extLst>
            <a:ext uri="{FF2B5EF4-FFF2-40B4-BE49-F238E27FC236}">
              <a16:creationId xmlns:a16="http://schemas.microsoft.com/office/drawing/2014/main" id="{72A5FE75-9AE5-4987-9FD4-4C6B6E2409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80" name="연결선: 꺾임 360">
          <a:extLst>
            <a:ext uri="{FF2B5EF4-FFF2-40B4-BE49-F238E27FC236}">
              <a16:creationId xmlns:a16="http://schemas.microsoft.com/office/drawing/2014/main" id="{74556AB9-B6DD-4F8F-B62B-AF9F06B119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81" name="연결선: 꺾임 361">
          <a:extLst>
            <a:ext uri="{FF2B5EF4-FFF2-40B4-BE49-F238E27FC236}">
              <a16:creationId xmlns:a16="http://schemas.microsoft.com/office/drawing/2014/main" id="{3B5EE440-AAD4-41B9-B14A-C6B9C03FB0A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82" name="연결선: 꺾임 362">
          <a:extLst>
            <a:ext uri="{FF2B5EF4-FFF2-40B4-BE49-F238E27FC236}">
              <a16:creationId xmlns:a16="http://schemas.microsoft.com/office/drawing/2014/main" id="{1FB53F18-9C9C-4FCE-8B7D-65C0EABA8C3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83" name="연결선: 꺾임 363">
          <a:extLst>
            <a:ext uri="{FF2B5EF4-FFF2-40B4-BE49-F238E27FC236}">
              <a16:creationId xmlns:a16="http://schemas.microsoft.com/office/drawing/2014/main" id="{F0AFD464-3711-47EA-89E2-31AE07693D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84" name="연결선: 꺾임 364">
          <a:extLst>
            <a:ext uri="{FF2B5EF4-FFF2-40B4-BE49-F238E27FC236}">
              <a16:creationId xmlns:a16="http://schemas.microsoft.com/office/drawing/2014/main" id="{46BB1C31-2031-40DC-92DF-B0951479690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85" name="연결선: 꺾임 365">
          <a:extLst>
            <a:ext uri="{FF2B5EF4-FFF2-40B4-BE49-F238E27FC236}">
              <a16:creationId xmlns:a16="http://schemas.microsoft.com/office/drawing/2014/main" id="{511DF110-23A7-477F-AF0D-AB3F7397618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86" name="연결선: 꺾임 366">
          <a:extLst>
            <a:ext uri="{FF2B5EF4-FFF2-40B4-BE49-F238E27FC236}">
              <a16:creationId xmlns:a16="http://schemas.microsoft.com/office/drawing/2014/main" id="{0BE35182-0CF6-419F-94C8-6F6EA00275A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87" name="연결선: 꺾임 367">
          <a:extLst>
            <a:ext uri="{FF2B5EF4-FFF2-40B4-BE49-F238E27FC236}">
              <a16:creationId xmlns:a16="http://schemas.microsoft.com/office/drawing/2014/main" id="{EF76E1EB-9821-4CE7-B223-833E3080875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88" name="연결선: 꺾임 368">
          <a:extLst>
            <a:ext uri="{FF2B5EF4-FFF2-40B4-BE49-F238E27FC236}">
              <a16:creationId xmlns:a16="http://schemas.microsoft.com/office/drawing/2014/main" id="{5B34A392-9184-4E9A-834B-14E5B73EBF2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89" name="연결선: 꺾임 369">
          <a:extLst>
            <a:ext uri="{FF2B5EF4-FFF2-40B4-BE49-F238E27FC236}">
              <a16:creationId xmlns:a16="http://schemas.microsoft.com/office/drawing/2014/main" id="{C452C998-366D-415A-97D8-66238B5620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90" name="연결선: 꺾임 370">
          <a:extLst>
            <a:ext uri="{FF2B5EF4-FFF2-40B4-BE49-F238E27FC236}">
              <a16:creationId xmlns:a16="http://schemas.microsoft.com/office/drawing/2014/main" id="{1B8B2969-E3BD-4932-8C3B-253A261F959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91" name="연결선: 꺾임 371">
          <a:extLst>
            <a:ext uri="{FF2B5EF4-FFF2-40B4-BE49-F238E27FC236}">
              <a16:creationId xmlns:a16="http://schemas.microsoft.com/office/drawing/2014/main" id="{4564BF2B-9904-4252-816C-E069F82B890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92" name="연결선: 꺾임 372">
          <a:extLst>
            <a:ext uri="{FF2B5EF4-FFF2-40B4-BE49-F238E27FC236}">
              <a16:creationId xmlns:a16="http://schemas.microsoft.com/office/drawing/2014/main" id="{F23A65AE-6179-4B57-A818-A081F9642D1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93" name="연결선: 꺾임 373">
          <a:extLst>
            <a:ext uri="{FF2B5EF4-FFF2-40B4-BE49-F238E27FC236}">
              <a16:creationId xmlns:a16="http://schemas.microsoft.com/office/drawing/2014/main" id="{F28CBD4B-C701-4499-BAE8-FDADCBB323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94" name="연결선: 꺾임 374">
          <a:extLst>
            <a:ext uri="{FF2B5EF4-FFF2-40B4-BE49-F238E27FC236}">
              <a16:creationId xmlns:a16="http://schemas.microsoft.com/office/drawing/2014/main" id="{903097D3-EF19-4122-AD48-6DB4B4945B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95" name="연결선: 꺾임 375">
          <a:extLst>
            <a:ext uri="{FF2B5EF4-FFF2-40B4-BE49-F238E27FC236}">
              <a16:creationId xmlns:a16="http://schemas.microsoft.com/office/drawing/2014/main" id="{8BB086E8-21B5-4382-911A-97B107F4FCF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96" name="연결선: 꺾임 376">
          <a:extLst>
            <a:ext uri="{FF2B5EF4-FFF2-40B4-BE49-F238E27FC236}">
              <a16:creationId xmlns:a16="http://schemas.microsoft.com/office/drawing/2014/main" id="{7F8C003D-F48E-475D-87AD-F56D262310B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97" name="연결선: 꺾임 377">
          <a:extLst>
            <a:ext uri="{FF2B5EF4-FFF2-40B4-BE49-F238E27FC236}">
              <a16:creationId xmlns:a16="http://schemas.microsoft.com/office/drawing/2014/main" id="{C81F3D79-BE0B-4493-B746-D1C04D2BFB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98" name="연결선: 꺾임 378">
          <a:extLst>
            <a:ext uri="{FF2B5EF4-FFF2-40B4-BE49-F238E27FC236}">
              <a16:creationId xmlns:a16="http://schemas.microsoft.com/office/drawing/2014/main" id="{92909178-393D-4A3E-820A-5DA63E6040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99" name="연결선: 꺾임 379">
          <a:extLst>
            <a:ext uri="{FF2B5EF4-FFF2-40B4-BE49-F238E27FC236}">
              <a16:creationId xmlns:a16="http://schemas.microsoft.com/office/drawing/2014/main" id="{508536C9-F676-4207-9907-ACF0E16E68A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00" name="연결선: 꺾임 380">
          <a:extLst>
            <a:ext uri="{FF2B5EF4-FFF2-40B4-BE49-F238E27FC236}">
              <a16:creationId xmlns:a16="http://schemas.microsoft.com/office/drawing/2014/main" id="{45B5FA7F-4BB1-4179-A43C-241B959FB94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01" name="연결선: 꺾임 381">
          <a:extLst>
            <a:ext uri="{FF2B5EF4-FFF2-40B4-BE49-F238E27FC236}">
              <a16:creationId xmlns:a16="http://schemas.microsoft.com/office/drawing/2014/main" id="{D938A792-EABB-4CC8-8328-75F808C043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02" name="연결선: 꺾임 382">
          <a:extLst>
            <a:ext uri="{FF2B5EF4-FFF2-40B4-BE49-F238E27FC236}">
              <a16:creationId xmlns:a16="http://schemas.microsoft.com/office/drawing/2014/main" id="{99DD924E-9D28-4FCE-B318-CD57366A6F0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03" name="연결선: 꺾임 383">
          <a:extLst>
            <a:ext uri="{FF2B5EF4-FFF2-40B4-BE49-F238E27FC236}">
              <a16:creationId xmlns:a16="http://schemas.microsoft.com/office/drawing/2014/main" id="{96CF45BB-9EA9-4701-AF97-62FC3900CF7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04" name="연결선: 꺾임 384">
          <a:extLst>
            <a:ext uri="{FF2B5EF4-FFF2-40B4-BE49-F238E27FC236}">
              <a16:creationId xmlns:a16="http://schemas.microsoft.com/office/drawing/2014/main" id="{063C0D76-902E-4F6E-AAA4-BAABAE14A3A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05" name="연결선: 꺾임 385">
          <a:extLst>
            <a:ext uri="{FF2B5EF4-FFF2-40B4-BE49-F238E27FC236}">
              <a16:creationId xmlns:a16="http://schemas.microsoft.com/office/drawing/2014/main" id="{5301A737-0392-42E6-8422-066EBD47D0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06" name="연결선: 꺾임 386">
          <a:extLst>
            <a:ext uri="{FF2B5EF4-FFF2-40B4-BE49-F238E27FC236}">
              <a16:creationId xmlns:a16="http://schemas.microsoft.com/office/drawing/2014/main" id="{033390F7-3F8D-4A14-8999-E7F9BFA308D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07" name="연결선: 꺾임 387">
          <a:extLst>
            <a:ext uri="{FF2B5EF4-FFF2-40B4-BE49-F238E27FC236}">
              <a16:creationId xmlns:a16="http://schemas.microsoft.com/office/drawing/2014/main" id="{D796744D-D006-4343-A2D2-AB3781B20A1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08" name="연결선: 꺾임 388">
          <a:extLst>
            <a:ext uri="{FF2B5EF4-FFF2-40B4-BE49-F238E27FC236}">
              <a16:creationId xmlns:a16="http://schemas.microsoft.com/office/drawing/2014/main" id="{E1504A20-F109-4D5D-A262-3031FBF226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09" name="연결선: 꺾임 389">
          <a:extLst>
            <a:ext uri="{FF2B5EF4-FFF2-40B4-BE49-F238E27FC236}">
              <a16:creationId xmlns:a16="http://schemas.microsoft.com/office/drawing/2014/main" id="{58DDA073-E1F5-4C6E-93D8-C02946CA20C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10" name="연결선: 꺾임 390">
          <a:extLst>
            <a:ext uri="{FF2B5EF4-FFF2-40B4-BE49-F238E27FC236}">
              <a16:creationId xmlns:a16="http://schemas.microsoft.com/office/drawing/2014/main" id="{69888874-26FF-4B40-A54F-9E80EB54CE7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11" name="연결선: 꺾임 391">
          <a:extLst>
            <a:ext uri="{FF2B5EF4-FFF2-40B4-BE49-F238E27FC236}">
              <a16:creationId xmlns:a16="http://schemas.microsoft.com/office/drawing/2014/main" id="{8F7FF6D2-A8A1-4FEB-81A5-B375535AE82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12" name="연결선: 꺾임 392">
          <a:extLst>
            <a:ext uri="{FF2B5EF4-FFF2-40B4-BE49-F238E27FC236}">
              <a16:creationId xmlns:a16="http://schemas.microsoft.com/office/drawing/2014/main" id="{053CD62B-5E5B-4E62-BFB9-9309BB64299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13" name="연결선: 꺾임 393">
          <a:extLst>
            <a:ext uri="{FF2B5EF4-FFF2-40B4-BE49-F238E27FC236}">
              <a16:creationId xmlns:a16="http://schemas.microsoft.com/office/drawing/2014/main" id="{04783314-369C-47DA-8FC9-608E88D971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14" name="연결선: 꺾임 394">
          <a:extLst>
            <a:ext uri="{FF2B5EF4-FFF2-40B4-BE49-F238E27FC236}">
              <a16:creationId xmlns:a16="http://schemas.microsoft.com/office/drawing/2014/main" id="{B646DC88-AAAE-4598-918C-17F0324444C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15" name="연결선: 꺾임 395">
          <a:extLst>
            <a:ext uri="{FF2B5EF4-FFF2-40B4-BE49-F238E27FC236}">
              <a16:creationId xmlns:a16="http://schemas.microsoft.com/office/drawing/2014/main" id="{9887826D-9BE5-4A04-8DC3-529E1AE04B0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16" name="연결선: 꺾임 396">
          <a:extLst>
            <a:ext uri="{FF2B5EF4-FFF2-40B4-BE49-F238E27FC236}">
              <a16:creationId xmlns:a16="http://schemas.microsoft.com/office/drawing/2014/main" id="{0CD9E7EC-E96A-4B5F-B7C0-1664FE77966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17" name="연결선: 꺾임 397">
          <a:extLst>
            <a:ext uri="{FF2B5EF4-FFF2-40B4-BE49-F238E27FC236}">
              <a16:creationId xmlns:a16="http://schemas.microsoft.com/office/drawing/2014/main" id="{774101BA-A1D2-48DE-939E-FA0FB442FF2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18" name="연결선: 꺾임 398">
          <a:extLst>
            <a:ext uri="{FF2B5EF4-FFF2-40B4-BE49-F238E27FC236}">
              <a16:creationId xmlns:a16="http://schemas.microsoft.com/office/drawing/2014/main" id="{B9247381-FF75-44CD-BBD2-5EB45E5F274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19" name="연결선: 꺾임 399">
          <a:extLst>
            <a:ext uri="{FF2B5EF4-FFF2-40B4-BE49-F238E27FC236}">
              <a16:creationId xmlns:a16="http://schemas.microsoft.com/office/drawing/2014/main" id="{3FBE2CC6-BEB2-4B1B-A4B9-81DB9967A04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20" name="연결선: 꺾임 400">
          <a:extLst>
            <a:ext uri="{FF2B5EF4-FFF2-40B4-BE49-F238E27FC236}">
              <a16:creationId xmlns:a16="http://schemas.microsoft.com/office/drawing/2014/main" id="{17E682F3-D487-4C3C-946C-D8A2B46224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21" name="연결선: 꺾임 401">
          <a:extLst>
            <a:ext uri="{FF2B5EF4-FFF2-40B4-BE49-F238E27FC236}">
              <a16:creationId xmlns:a16="http://schemas.microsoft.com/office/drawing/2014/main" id="{0C38F5B9-2A8F-4097-81D9-173A433154F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22" name="연결선: 꺾임 402">
          <a:extLst>
            <a:ext uri="{FF2B5EF4-FFF2-40B4-BE49-F238E27FC236}">
              <a16:creationId xmlns:a16="http://schemas.microsoft.com/office/drawing/2014/main" id="{D9CB8F42-1B07-474E-BFC7-4E6253E2618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23" name="연결선: 꺾임 403">
          <a:extLst>
            <a:ext uri="{FF2B5EF4-FFF2-40B4-BE49-F238E27FC236}">
              <a16:creationId xmlns:a16="http://schemas.microsoft.com/office/drawing/2014/main" id="{10B053ED-2C31-46D2-B687-9B26C8233D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24" name="연결선: 꺾임 404">
          <a:extLst>
            <a:ext uri="{FF2B5EF4-FFF2-40B4-BE49-F238E27FC236}">
              <a16:creationId xmlns:a16="http://schemas.microsoft.com/office/drawing/2014/main" id="{727F61E8-B727-4560-BAF1-959366B3BF1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25" name="연결선: 꺾임 405">
          <a:extLst>
            <a:ext uri="{FF2B5EF4-FFF2-40B4-BE49-F238E27FC236}">
              <a16:creationId xmlns:a16="http://schemas.microsoft.com/office/drawing/2014/main" id="{A078BB73-F9ED-4168-AE61-17B2503FDD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26" name="연결선: 꺾임 406">
          <a:extLst>
            <a:ext uri="{FF2B5EF4-FFF2-40B4-BE49-F238E27FC236}">
              <a16:creationId xmlns:a16="http://schemas.microsoft.com/office/drawing/2014/main" id="{F7030ABA-5EE7-419F-B02E-27C3812F4FD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27" name="연결선: 꺾임 407">
          <a:extLst>
            <a:ext uri="{FF2B5EF4-FFF2-40B4-BE49-F238E27FC236}">
              <a16:creationId xmlns:a16="http://schemas.microsoft.com/office/drawing/2014/main" id="{D17E1AFC-BB45-483F-A4DC-C310E382E9F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28" name="연결선: 꺾임 408">
          <a:extLst>
            <a:ext uri="{FF2B5EF4-FFF2-40B4-BE49-F238E27FC236}">
              <a16:creationId xmlns:a16="http://schemas.microsoft.com/office/drawing/2014/main" id="{2066FEEF-41CF-40E6-8AC4-CC8B2CBE80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29" name="연결선: 꺾임 409">
          <a:extLst>
            <a:ext uri="{FF2B5EF4-FFF2-40B4-BE49-F238E27FC236}">
              <a16:creationId xmlns:a16="http://schemas.microsoft.com/office/drawing/2014/main" id="{F02B305A-0F54-46D3-94DB-F4ECF76A271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30" name="연결선: 꺾임 410">
          <a:extLst>
            <a:ext uri="{FF2B5EF4-FFF2-40B4-BE49-F238E27FC236}">
              <a16:creationId xmlns:a16="http://schemas.microsoft.com/office/drawing/2014/main" id="{DFCE6782-956B-45E2-B4DB-808BE26FFBF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31" name="연결선: 꺾임 411">
          <a:extLst>
            <a:ext uri="{FF2B5EF4-FFF2-40B4-BE49-F238E27FC236}">
              <a16:creationId xmlns:a16="http://schemas.microsoft.com/office/drawing/2014/main" id="{87954803-7B32-463A-83E1-02AE610596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32" name="연결선: 꺾임 412">
          <a:extLst>
            <a:ext uri="{FF2B5EF4-FFF2-40B4-BE49-F238E27FC236}">
              <a16:creationId xmlns:a16="http://schemas.microsoft.com/office/drawing/2014/main" id="{84659006-7957-47B2-BC85-0A8F2F1883F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33" name="연결선: 꺾임 413">
          <a:extLst>
            <a:ext uri="{FF2B5EF4-FFF2-40B4-BE49-F238E27FC236}">
              <a16:creationId xmlns:a16="http://schemas.microsoft.com/office/drawing/2014/main" id="{28E8C85A-F333-4E08-B605-C8185C19F9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34" name="연결선: 꺾임 414">
          <a:extLst>
            <a:ext uri="{FF2B5EF4-FFF2-40B4-BE49-F238E27FC236}">
              <a16:creationId xmlns:a16="http://schemas.microsoft.com/office/drawing/2014/main" id="{99BDFAC3-261A-4D66-AC95-70326722E3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35" name="연결선: 꺾임 2438">
          <a:extLst>
            <a:ext uri="{FF2B5EF4-FFF2-40B4-BE49-F238E27FC236}">
              <a16:creationId xmlns:a16="http://schemas.microsoft.com/office/drawing/2014/main" id="{7EE5E074-7377-4809-AC39-656C729390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36" name="연결선: 꺾임 2439">
          <a:extLst>
            <a:ext uri="{FF2B5EF4-FFF2-40B4-BE49-F238E27FC236}">
              <a16:creationId xmlns:a16="http://schemas.microsoft.com/office/drawing/2014/main" id="{62744F84-AA34-45A8-9025-457BDD5F7B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37" name="연결선: 꺾임 2440">
          <a:extLst>
            <a:ext uri="{FF2B5EF4-FFF2-40B4-BE49-F238E27FC236}">
              <a16:creationId xmlns:a16="http://schemas.microsoft.com/office/drawing/2014/main" id="{1CABCD50-EBAE-4C2B-884E-313E05061F8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38" name="연결선: 꺾임 2441">
          <a:extLst>
            <a:ext uri="{FF2B5EF4-FFF2-40B4-BE49-F238E27FC236}">
              <a16:creationId xmlns:a16="http://schemas.microsoft.com/office/drawing/2014/main" id="{C37B9F8C-AD06-4B1C-AD4A-79F31A45C7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39" name="연결선: 꺾임 2442">
          <a:extLst>
            <a:ext uri="{FF2B5EF4-FFF2-40B4-BE49-F238E27FC236}">
              <a16:creationId xmlns:a16="http://schemas.microsoft.com/office/drawing/2014/main" id="{9E230F36-141C-425B-AF7C-322F2E3EBD8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40" name="연결선: 꺾임 2443">
          <a:extLst>
            <a:ext uri="{FF2B5EF4-FFF2-40B4-BE49-F238E27FC236}">
              <a16:creationId xmlns:a16="http://schemas.microsoft.com/office/drawing/2014/main" id="{92552824-7D1E-49E8-A8D4-F28D30EB1FD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41" name="연결선: 꺾임 2444">
          <a:extLst>
            <a:ext uri="{FF2B5EF4-FFF2-40B4-BE49-F238E27FC236}">
              <a16:creationId xmlns:a16="http://schemas.microsoft.com/office/drawing/2014/main" id="{A397691C-240D-4AE1-8C7A-C1CE0A231E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42" name="연결선: 꺾임 2445">
          <a:extLst>
            <a:ext uri="{FF2B5EF4-FFF2-40B4-BE49-F238E27FC236}">
              <a16:creationId xmlns:a16="http://schemas.microsoft.com/office/drawing/2014/main" id="{0AFCF809-9607-49CD-B37C-8ADBEF04B2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43" name="연결선: 꺾임 2446">
          <a:extLst>
            <a:ext uri="{FF2B5EF4-FFF2-40B4-BE49-F238E27FC236}">
              <a16:creationId xmlns:a16="http://schemas.microsoft.com/office/drawing/2014/main" id="{294FBE88-CD98-4DE9-8054-2510A6E0DFA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44" name="연결선: 꺾임 2447">
          <a:extLst>
            <a:ext uri="{FF2B5EF4-FFF2-40B4-BE49-F238E27FC236}">
              <a16:creationId xmlns:a16="http://schemas.microsoft.com/office/drawing/2014/main" id="{E17E48F8-F748-4517-A5FB-72FCE581B51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45" name="연결선: 꺾임 2448">
          <a:extLst>
            <a:ext uri="{FF2B5EF4-FFF2-40B4-BE49-F238E27FC236}">
              <a16:creationId xmlns:a16="http://schemas.microsoft.com/office/drawing/2014/main" id="{7DBE1813-FAD2-4990-AC76-02FAADF7BA5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46" name="연결선: 꺾임 2449">
          <a:extLst>
            <a:ext uri="{FF2B5EF4-FFF2-40B4-BE49-F238E27FC236}">
              <a16:creationId xmlns:a16="http://schemas.microsoft.com/office/drawing/2014/main" id="{0BB36D6B-B021-4746-AF88-19479F87BD0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47" name="연결선: 꺾임 2450">
          <a:extLst>
            <a:ext uri="{FF2B5EF4-FFF2-40B4-BE49-F238E27FC236}">
              <a16:creationId xmlns:a16="http://schemas.microsoft.com/office/drawing/2014/main" id="{71D6878D-1362-43D5-B25F-593B13A3D0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48" name="연결선: 꺾임 2451">
          <a:extLst>
            <a:ext uri="{FF2B5EF4-FFF2-40B4-BE49-F238E27FC236}">
              <a16:creationId xmlns:a16="http://schemas.microsoft.com/office/drawing/2014/main" id="{B68E4374-E093-4E88-8F44-877D318DC72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49" name="연결선: 꺾임 2452">
          <a:extLst>
            <a:ext uri="{FF2B5EF4-FFF2-40B4-BE49-F238E27FC236}">
              <a16:creationId xmlns:a16="http://schemas.microsoft.com/office/drawing/2014/main" id="{8E4A6CF9-D6F4-4E30-9D7B-49A9AC71D93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50" name="연결선: 꺾임 2453">
          <a:extLst>
            <a:ext uri="{FF2B5EF4-FFF2-40B4-BE49-F238E27FC236}">
              <a16:creationId xmlns:a16="http://schemas.microsoft.com/office/drawing/2014/main" id="{05BC381C-27C0-4F45-858E-860D104145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51" name="연결선: 꺾임 2454">
          <a:extLst>
            <a:ext uri="{FF2B5EF4-FFF2-40B4-BE49-F238E27FC236}">
              <a16:creationId xmlns:a16="http://schemas.microsoft.com/office/drawing/2014/main" id="{B283DDFF-13EC-478D-94EA-8833476951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52" name="연결선: 꺾임 2455">
          <a:extLst>
            <a:ext uri="{FF2B5EF4-FFF2-40B4-BE49-F238E27FC236}">
              <a16:creationId xmlns:a16="http://schemas.microsoft.com/office/drawing/2014/main" id="{FCAC5C32-769E-42FA-A450-F1340274F3C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53" name="연결선: 꺾임 2456">
          <a:extLst>
            <a:ext uri="{FF2B5EF4-FFF2-40B4-BE49-F238E27FC236}">
              <a16:creationId xmlns:a16="http://schemas.microsoft.com/office/drawing/2014/main" id="{EFF6F5C3-5C37-4AC5-8591-F55B35E1086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54" name="연결선: 꺾임 18016">
          <a:extLst>
            <a:ext uri="{FF2B5EF4-FFF2-40B4-BE49-F238E27FC236}">
              <a16:creationId xmlns:a16="http://schemas.microsoft.com/office/drawing/2014/main" id="{418846E8-84F0-5608-8D7A-11F91BC21D2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55" name="연결선: 꺾임 18017">
          <a:extLst>
            <a:ext uri="{FF2B5EF4-FFF2-40B4-BE49-F238E27FC236}">
              <a16:creationId xmlns:a16="http://schemas.microsoft.com/office/drawing/2014/main" id="{625A4114-888E-C6F9-FBE3-82739219AB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56" name="연결선: 꺾임 55">
          <a:extLst>
            <a:ext uri="{FF2B5EF4-FFF2-40B4-BE49-F238E27FC236}">
              <a16:creationId xmlns:a16="http://schemas.microsoft.com/office/drawing/2014/main" id="{16883BA1-B47F-4FA9-A2FA-98446F70DB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57" name="연결선: 꺾임 56">
          <a:extLst>
            <a:ext uri="{FF2B5EF4-FFF2-40B4-BE49-F238E27FC236}">
              <a16:creationId xmlns:a16="http://schemas.microsoft.com/office/drawing/2014/main" id="{9014DBE1-5DB6-F5A5-16A8-AFCE17FBC27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58" name="연결선: 꺾임 57">
          <a:extLst>
            <a:ext uri="{FF2B5EF4-FFF2-40B4-BE49-F238E27FC236}">
              <a16:creationId xmlns:a16="http://schemas.microsoft.com/office/drawing/2014/main" id="{7D454854-469C-CF4E-16D0-95B26ECE34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59" name="연결선: 꺾임 58">
          <a:extLst>
            <a:ext uri="{FF2B5EF4-FFF2-40B4-BE49-F238E27FC236}">
              <a16:creationId xmlns:a16="http://schemas.microsoft.com/office/drawing/2014/main" id="{DEE40DA5-04D7-D643-69D9-861F381F341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60" name="연결선: 꺾임 17987">
          <a:extLst>
            <a:ext uri="{FF2B5EF4-FFF2-40B4-BE49-F238E27FC236}">
              <a16:creationId xmlns:a16="http://schemas.microsoft.com/office/drawing/2014/main" id="{A62002F7-107D-F55B-4AF2-D362F762637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61" name="연결선: 꺾임 17988">
          <a:extLst>
            <a:ext uri="{FF2B5EF4-FFF2-40B4-BE49-F238E27FC236}">
              <a16:creationId xmlns:a16="http://schemas.microsoft.com/office/drawing/2014/main" id="{8E058699-DF0C-48AB-CE95-1B9E082B4B5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62" name="연결선: 꺾임 17989">
          <a:extLst>
            <a:ext uri="{FF2B5EF4-FFF2-40B4-BE49-F238E27FC236}">
              <a16:creationId xmlns:a16="http://schemas.microsoft.com/office/drawing/2014/main" id="{5DC20FC1-EFC2-3582-1323-817DBFB31BE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63" name="연결선: 꺾임 17990">
          <a:extLst>
            <a:ext uri="{FF2B5EF4-FFF2-40B4-BE49-F238E27FC236}">
              <a16:creationId xmlns:a16="http://schemas.microsoft.com/office/drawing/2014/main" id="{FB8D248A-6ECB-203F-1811-E4B3BF6AD7D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64" name="연결선: 꺾임 17999">
          <a:extLst>
            <a:ext uri="{FF2B5EF4-FFF2-40B4-BE49-F238E27FC236}">
              <a16:creationId xmlns:a16="http://schemas.microsoft.com/office/drawing/2014/main" id="{E37B1BA7-7D51-557C-F0BB-3D5635C438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65" name="연결선: 꺾임 18000">
          <a:extLst>
            <a:ext uri="{FF2B5EF4-FFF2-40B4-BE49-F238E27FC236}">
              <a16:creationId xmlns:a16="http://schemas.microsoft.com/office/drawing/2014/main" id="{30FE94A4-A415-3CE0-8697-FDCCB09BEA0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66" name="연결선: 꺾임 18001">
          <a:extLst>
            <a:ext uri="{FF2B5EF4-FFF2-40B4-BE49-F238E27FC236}">
              <a16:creationId xmlns:a16="http://schemas.microsoft.com/office/drawing/2014/main" id="{9D160F38-F7A3-3306-FC88-434E8AA4580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67" name="연결선: 꺾임 18002">
          <a:extLst>
            <a:ext uri="{FF2B5EF4-FFF2-40B4-BE49-F238E27FC236}">
              <a16:creationId xmlns:a16="http://schemas.microsoft.com/office/drawing/2014/main" id="{E095F79C-BD51-CDBD-31DE-5F3E12A545E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68" name="연결선: 꺾임 9">
          <a:extLst>
            <a:ext uri="{FF2B5EF4-FFF2-40B4-BE49-F238E27FC236}">
              <a16:creationId xmlns:a16="http://schemas.microsoft.com/office/drawing/2014/main" id="{8F328A5F-3F4A-1709-4367-73A3F08A72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69" name="연결선: 꺾임 10">
          <a:extLst>
            <a:ext uri="{FF2B5EF4-FFF2-40B4-BE49-F238E27FC236}">
              <a16:creationId xmlns:a16="http://schemas.microsoft.com/office/drawing/2014/main" id="{B9B7B3CD-BF1C-68D9-BC09-650EB3CEA3B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70" name="연결선: 꺾임 11">
          <a:extLst>
            <a:ext uri="{FF2B5EF4-FFF2-40B4-BE49-F238E27FC236}">
              <a16:creationId xmlns:a16="http://schemas.microsoft.com/office/drawing/2014/main" id="{374C7DB2-420F-A888-C09D-6087F9ED32D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71" name="연결선: 꺾임 12">
          <a:extLst>
            <a:ext uri="{FF2B5EF4-FFF2-40B4-BE49-F238E27FC236}">
              <a16:creationId xmlns:a16="http://schemas.microsoft.com/office/drawing/2014/main" id="{D5AB6EE2-89B7-2157-1B6B-245A2D0C402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72" name="연결선: 꺾임 21">
          <a:extLst>
            <a:ext uri="{FF2B5EF4-FFF2-40B4-BE49-F238E27FC236}">
              <a16:creationId xmlns:a16="http://schemas.microsoft.com/office/drawing/2014/main" id="{5441FF08-7D26-E4AE-D846-EBC2FFA55A8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73" name="연결선: 꺾임 22">
          <a:extLst>
            <a:ext uri="{FF2B5EF4-FFF2-40B4-BE49-F238E27FC236}">
              <a16:creationId xmlns:a16="http://schemas.microsoft.com/office/drawing/2014/main" id="{BDB2FD4C-8150-9805-26D5-014BC8454CB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74" name="연결선: 꺾임 23">
          <a:extLst>
            <a:ext uri="{FF2B5EF4-FFF2-40B4-BE49-F238E27FC236}">
              <a16:creationId xmlns:a16="http://schemas.microsoft.com/office/drawing/2014/main" id="{74CA71E8-DB64-AA3F-1123-F219DFBD28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75" name="연결선: 꺾임 24">
          <a:extLst>
            <a:ext uri="{FF2B5EF4-FFF2-40B4-BE49-F238E27FC236}">
              <a16:creationId xmlns:a16="http://schemas.microsoft.com/office/drawing/2014/main" id="{EFB4A76D-E56B-580C-9440-45486D2E632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76" name="연결선: 꺾임 33">
          <a:extLst>
            <a:ext uri="{FF2B5EF4-FFF2-40B4-BE49-F238E27FC236}">
              <a16:creationId xmlns:a16="http://schemas.microsoft.com/office/drawing/2014/main" id="{2661E94A-B200-24D3-23B4-9E7D2D5C137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77" name="연결선: 꺾임 34">
          <a:extLst>
            <a:ext uri="{FF2B5EF4-FFF2-40B4-BE49-F238E27FC236}">
              <a16:creationId xmlns:a16="http://schemas.microsoft.com/office/drawing/2014/main" id="{2B69EE4B-20C7-6541-9FEC-D0A30ED05B5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78" name="연결선: 꺾임 35">
          <a:extLst>
            <a:ext uri="{FF2B5EF4-FFF2-40B4-BE49-F238E27FC236}">
              <a16:creationId xmlns:a16="http://schemas.microsoft.com/office/drawing/2014/main" id="{C9B518C4-7B28-DDED-30B7-C8B4E78877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79" name="연결선: 꺾임 36">
          <a:extLst>
            <a:ext uri="{FF2B5EF4-FFF2-40B4-BE49-F238E27FC236}">
              <a16:creationId xmlns:a16="http://schemas.microsoft.com/office/drawing/2014/main" id="{80430313-99AC-BA5C-4FF7-3ECC8F275F3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80" name="연결선: 꺾임 45">
          <a:extLst>
            <a:ext uri="{FF2B5EF4-FFF2-40B4-BE49-F238E27FC236}">
              <a16:creationId xmlns:a16="http://schemas.microsoft.com/office/drawing/2014/main" id="{82D0279B-6215-082A-BC66-AA996AE39F8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81" name="연결선: 꺾임 47">
          <a:extLst>
            <a:ext uri="{FF2B5EF4-FFF2-40B4-BE49-F238E27FC236}">
              <a16:creationId xmlns:a16="http://schemas.microsoft.com/office/drawing/2014/main" id="{185B4061-A139-4B72-6EC1-72924A8C0DF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82" name="연결선: 꺾임 48">
          <a:extLst>
            <a:ext uri="{FF2B5EF4-FFF2-40B4-BE49-F238E27FC236}">
              <a16:creationId xmlns:a16="http://schemas.microsoft.com/office/drawing/2014/main" id="{B8D09EC3-340F-FF59-78AE-773C586614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83" name="연결선: 꺾임 49">
          <a:extLst>
            <a:ext uri="{FF2B5EF4-FFF2-40B4-BE49-F238E27FC236}">
              <a16:creationId xmlns:a16="http://schemas.microsoft.com/office/drawing/2014/main" id="{B5404D34-F7A6-5FA6-09EB-7B1E4B3983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84" name="연결선: 꺾임 62">
          <a:extLst>
            <a:ext uri="{FF2B5EF4-FFF2-40B4-BE49-F238E27FC236}">
              <a16:creationId xmlns:a16="http://schemas.microsoft.com/office/drawing/2014/main" id="{2599FB97-6785-675A-F1EF-1BDB706DD98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85" name="연결선: 꺾임 17983">
          <a:extLst>
            <a:ext uri="{FF2B5EF4-FFF2-40B4-BE49-F238E27FC236}">
              <a16:creationId xmlns:a16="http://schemas.microsoft.com/office/drawing/2014/main" id="{C6B7422D-7B68-31A8-D032-F52242F2E1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86" name="연결선: 꺾임 17984">
          <a:extLst>
            <a:ext uri="{FF2B5EF4-FFF2-40B4-BE49-F238E27FC236}">
              <a16:creationId xmlns:a16="http://schemas.microsoft.com/office/drawing/2014/main" id="{88CC398C-82C6-50EC-D125-7D4D3FD02F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87" name="연결선: 꺾임 17985">
          <a:extLst>
            <a:ext uri="{FF2B5EF4-FFF2-40B4-BE49-F238E27FC236}">
              <a16:creationId xmlns:a16="http://schemas.microsoft.com/office/drawing/2014/main" id="{DB54C69D-5E7D-7F2A-762A-1C882462219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88" name="연결선: 꺾임 18010">
          <a:extLst>
            <a:ext uri="{FF2B5EF4-FFF2-40B4-BE49-F238E27FC236}">
              <a16:creationId xmlns:a16="http://schemas.microsoft.com/office/drawing/2014/main" id="{043E480F-400D-00E0-B33D-0062BB1F81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89" name="연결선: 꺾임 18011">
          <a:extLst>
            <a:ext uri="{FF2B5EF4-FFF2-40B4-BE49-F238E27FC236}">
              <a16:creationId xmlns:a16="http://schemas.microsoft.com/office/drawing/2014/main" id="{41D09B74-AF00-F405-DFFE-A9159DA2946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90" name="연결선: 꺾임 18012">
          <a:extLst>
            <a:ext uri="{FF2B5EF4-FFF2-40B4-BE49-F238E27FC236}">
              <a16:creationId xmlns:a16="http://schemas.microsoft.com/office/drawing/2014/main" id="{9EB684BF-53C4-A40A-BBB1-96FF6B0C5BE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91" name="연결선: 꺾임 18013">
          <a:extLst>
            <a:ext uri="{FF2B5EF4-FFF2-40B4-BE49-F238E27FC236}">
              <a16:creationId xmlns:a16="http://schemas.microsoft.com/office/drawing/2014/main" id="{166C0AC1-62AE-F14F-43D9-9D4285683B9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92" name="연결선: 꺾임 18024">
          <a:extLst>
            <a:ext uri="{FF2B5EF4-FFF2-40B4-BE49-F238E27FC236}">
              <a16:creationId xmlns:a16="http://schemas.microsoft.com/office/drawing/2014/main" id="{787CE6AD-D869-0A83-B5F0-24007421140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93" name="연결선: 꺾임 18025">
          <a:extLst>
            <a:ext uri="{FF2B5EF4-FFF2-40B4-BE49-F238E27FC236}">
              <a16:creationId xmlns:a16="http://schemas.microsoft.com/office/drawing/2014/main" id="{6B0166F4-EDB7-6BB9-DDD8-1B4857EF689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94" name="연결선: 꺾임 18026">
          <a:extLst>
            <a:ext uri="{FF2B5EF4-FFF2-40B4-BE49-F238E27FC236}">
              <a16:creationId xmlns:a16="http://schemas.microsoft.com/office/drawing/2014/main" id="{D797C372-F994-A804-A538-D4E53B01A1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95" name="연결선: 꺾임 18027">
          <a:extLst>
            <a:ext uri="{FF2B5EF4-FFF2-40B4-BE49-F238E27FC236}">
              <a16:creationId xmlns:a16="http://schemas.microsoft.com/office/drawing/2014/main" id="{55816364-7E1C-91BF-5A7F-69C150B6671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96" name="연결선: 꺾임 18036">
          <a:extLst>
            <a:ext uri="{FF2B5EF4-FFF2-40B4-BE49-F238E27FC236}">
              <a16:creationId xmlns:a16="http://schemas.microsoft.com/office/drawing/2014/main" id="{CBF18D1D-D3D2-FCB1-2EA9-2B2C164AAA0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97" name="연결선: 꺾임 18037">
          <a:extLst>
            <a:ext uri="{FF2B5EF4-FFF2-40B4-BE49-F238E27FC236}">
              <a16:creationId xmlns:a16="http://schemas.microsoft.com/office/drawing/2014/main" id="{8C2ECE4D-B679-5E51-5A89-EBF66BA59B5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98" name="연결선: 꺾임 18038">
          <a:extLst>
            <a:ext uri="{FF2B5EF4-FFF2-40B4-BE49-F238E27FC236}">
              <a16:creationId xmlns:a16="http://schemas.microsoft.com/office/drawing/2014/main" id="{83D91B72-C43F-1EEE-42B5-52F7212285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99" name="연결선: 꺾임 18039">
          <a:extLst>
            <a:ext uri="{FF2B5EF4-FFF2-40B4-BE49-F238E27FC236}">
              <a16:creationId xmlns:a16="http://schemas.microsoft.com/office/drawing/2014/main" id="{F17B406A-831A-B9A1-FF38-AC267F9B5C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00" name="연결선: 꺾임 128">
          <a:extLst>
            <a:ext uri="{FF2B5EF4-FFF2-40B4-BE49-F238E27FC236}">
              <a16:creationId xmlns:a16="http://schemas.microsoft.com/office/drawing/2014/main" id="{CA78AA4C-35A8-174E-8E5B-A39308EC59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01" name="연결선: 꺾임 129">
          <a:extLst>
            <a:ext uri="{FF2B5EF4-FFF2-40B4-BE49-F238E27FC236}">
              <a16:creationId xmlns:a16="http://schemas.microsoft.com/office/drawing/2014/main" id="{18CFE9CD-E80B-7A75-3ED1-0EFECF04554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02" name="연결선: 꺾임 130">
          <a:extLst>
            <a:ext uri="{FF2B5EF4-FFF2-40B4-BE49-F238E27FC236}">
              <a16:creationId xmlns:a16="http://schemas.microsoft.com/office/drawing/2014/main" id="{6490D71C-5161-C33E-3724-7A753F4A39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03" name="연결선: 꺾임 131">
          <a:extLst>
            <a:ext uri="{FF2B5EF4-FFF2-40B4-BE49-F238E27FC236}">
              <a16:creationId xmlns:a16="http://schemas.microsoft.com/office/drawing/2014/main" id="{5711185B-4067-0F4D-A906-9DDD8E68813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04" name="연결선: 꺾임 140">
          <a:extLst>
            <a:ext uri="{FF2B5EF4-FFF2-40B4-BE49-F238E27FC236}">
              <a16:creationId xmlns:a16="http://schemas.microsoft.com/office/drawing/2014/main" id="{CBF52E7D-5A5C-F5D9-A8F5-CC296E1DD01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05" name="연결선: 꺾임 141">
          <a:extLst>
            <a:ext uri="{FF2B5EF4-FFF2-40B4-BE49-F238E27FC236}">
              <a16:creationId xmlns:a16="http://schemas.microsoft.com/office/drawing/2014/main" id="{C9E07900-49FD-8350-B415-C8C38499B4A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06" name="연결선: 꺾임 2431">
          <a:extLst>
            <a:ext uri="{FF2B5EF4-FFF2-40B4-BE49-F238E27FC236}">
              <a16:creationId xmlns:a16="http://schemas.microsoft.com/office/drawing/2014/main" id="{89DBC82B-1422-05CB-3DED-A79FCFE3E42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07" name="연결선: 꺾임 2432">
          <a:extLst>
            <a:ext uri="{FF2B5EF4-FFF2-40B4-BE49-F238E27FC236}">
              <a16:creationId xmlns:a16="http://schemas.microsoft.com/office/drawing/2014/main" id="{C9CEFB68-2D7E-AA04-EA5B-C6753035320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08" name="연결선: 꺾임 2460">
          <a:extLst>
            <a:ext uri="{FF2B5EF4-FFF2-40B4-BE49-F238E27FC236}">
              <a16:creationId xmlns:a16="http://schemas.microsoft.com/office/drawing/2014/main" id="{EB5F1B33-45EC-9491-1767-AB36A1DC128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09" name="연결선: 꺾임 2461">
          <a:extLst>
            <a:ext uri="{FF2B5EF4-FFF2-40B4-BE49-F238E27FC236}">
              <a16:creationId xmlns:a16="http://schemas.microsoft.com/office/drawing/2014/main" id="{8B2C36FA-AC6D-ABA2-0265-F0B4B0FB351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10" name="연결선: 꺾임 2462">
          <a:extLst>
            <a:ext uri="{FF2B5EF4-FFF2-40B4-BE49-F238E27FC236}">
              <a16:creationId xmlns:a16="http://schemas.microsoft.com/office/drawing/2014/main" id="{2711D5D9-5829-9465-F39C-5778D0C18D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11" name="연결선: 꺾임 2463">
          <a:extLst>
            <a:ext uri="{FF2B5EF4-FFF2-40B4-BE49-F238E27FC236}">
              <a16:creationId xmlns:a16="http://schemas.microsoft.com/office/drawing/2014/main" id="{3D041758-6A1E-C54F-11F6-715708FC8F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12" name="연결선: 꺾임 2472">
          <a:extLst>
            <a:ext uri="{FF2B5EF4-FFF2-40B4-BE49-F238E27FC236}">
              <a16:creationId xmlns:a16="http://schemas.microsoft.com/office/drawing/2014/main" id="{9DA2BFD1-FC00-1D84-F8DC-7E3B5FD751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13" name="연결선: 꺾임 2473">
          <a:extLst>
            <a:ext uri="{FF2B5EF4-FFF2-40B4-BE49-F238E27FC236}">
              <a16:creationId xmlns:a16="http://schemas.microsoft.com/office/drawing/2014/main" id="{6FF8BA59-4404-729A-8CB3-2C35F23DB6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14" name="연결선: 꺾임 2474">
          <a:extLst>
            <a:ext uri="{FF2B5EF4-FFF2-40B4-BE49-F238E27FC236}">
              <a16:creationId xmlns:a16="http://schemas.microsoft.com/office/drawing/2014/main" id="{BEEF6F7C-2303-8DAB-EB21-31FD7E8E10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15" name="연결선: 꺾임 2475">
          <a:extLst>
            <a:ext uri="{FF2B5EF4-FFF2-40B4-BE49-F238E27FC236}">
              <a16:creationId xmlns:a16="http://schemas.microsoft.com/office/drawing/2014/main" id="{3F372A15-BA18-EE93-2D41-9CD18637694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16" name="연결선: 꺾임 16">
          <a:extLst>
            <a:ext uri="{FF2B5EF4-FFF2-40B4-BE49-F238E27FC236}">
              <a16:creationId xmlns:a16="http://schemas.microsoft.com/office/drawing/2014/main" id="{FD2349B7-33D5-D919-7E74-DF66D5973BC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17" name="연결선: 꺾임 17">
          <a:extLst>
            <a:ext uri="{FF2B5EF4-FFF2-40B4-BE49-F238E27FC236}">
              <a16:creationId xmlns:a16="http://schemas.microsoft.com/office/drawing/2014/main" id="{9B3F9382-4068-DFE9-DCDF-503EC8BC639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18" name="연결선: 꺾임 18">
          <a:extLst>
            <a:ext uri="{FF2B5EF4-FFF2-40B4-BE49-F238E27FC236}">
              <a16:creationId xmlns:a16="http://schemas.microsoft.com/office/drawing/2014/main" id="{FE9CC759-D4CF-9E0B-85D0-CF72334FD8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19" name="연결선: 꺾임 19">
          <a:extLst>
            <a:ext uri="{FF2B5EF4-FFF2-40B4-BE49-F238E27FC236}">
              <a16:creationId xmlns:a16="http://schemas.microsoft.com/office/drawing/2014/main" id="{1823278D-3F10-2E31-D8C3-5774CFAD61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20" name="연결선: 꺾임 20">
          <a:extLst>
            <a:ext uri="{FF2B5EF4-FFF2-40B4-BE49-F238E27FC236}">
              <a16:creationId xmlns:a16="http://schemas.microsoft.com/office/drawing/2014/main" id="{60FE815B-AE28-2A86-02F3-6458D33AE8C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21" name="연결선: 꺾임 40">
          <a:extLst>
            <a:ext uri="{FF2B5EF4-FFF2-40B4-BE49-F238E27FC236}">
              <a16:creationId xmlns:a16="http://schemas.microsoft.com/office/drawing/2014/main" id="{F77DFC86-61CA-949C-9460-5702E2CAFFC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22" name="연결선: 꺾임 41">
          <a:extLst>
            <a:ext uri="{FF2B5EF4-FFF2-40B4-BE49-F238E27FC236}">
              <a16:creationId xmlns:a16="http://schemas.microsoft.com/office/drawing/2014/main" id="{E4C58E57-5A33-63E7-9519-F7B6B173CE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23" name="연결선: 꺾임 42">
          <a:extLst>
            <a:ext uri="{FF2B5EF4-FFF2-40B4-BE49-F238E27FC236}">
              <a16:creationId xmlns:a16="http://schemas.microsoft.com/office/drawing/2014/main" id="{2369B590-3982-42B6-59ED-4E0DD706B54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24" name="연결선: 꺾임 43">
          <a:extLst>
            <a:ext uri="{FF2B5EF4-FFF2-40B4-BE49-F238E27FC236}">
              <a16:creationId xmlns:a16="http://schemas.microsoft.com/office/drawing/2014/main" id="{3AAD2CF0-9DB7-64FA-B2B8-263B939F43F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25" name="연결선: 꺾임 44">
          <a:extLst>
            <a:ext uri="{FF2B5EF4-FFF2-40B4-BE49-F238E27FC236}">
              <a16:creationId xmlns:a16="http://schemas.microsoft.com/office/drawing/2014/main" id="{81B395BE-384D-D85F-DE4D-BC506A05EB7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26" name="연결선: 꺾임 17992">
          <a:extLst>
            <a:ext uri="{FF2B5EF4-FFF2-40B4-BE49-F238E27FC236}">
              <a16:creationId xmlns:a16="http://schemas.microsoft.com/office/drawing/2014/main" id="{795590BD-F7BE-712A-1577-D2893B53E7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27" name="연결선: 꺾임 17993">
          <a:extLst>
            <a:ext uri="{FF2B5EF4-FFF2-40B4-BE49-F238E27FC236}">
              <a16:creationId xmlns:a16="http://schemas.microsoft.com/office/drawing/2014/main" id="{E993EE36-4F4E-1037-DD10-75D06EE0B41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28" name="연결선: 꺾임 17994">
          <a:extLst>
            <a:ext uri="{FF2B5EF4-FFF2-40B4-BE49-F238E27FC236}">
              <a16:creationId xmlns:a16="http://schemas.microsoft.com/office/drawing/2014/main" id="{DFF8BFB9-7974-B467-9343-C8AF2B90A2A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29" name="연결선: 꺾임 17995">
          <a:extLst>
            <a:ext uri="{FF2B5EF4-FFF2-40B4-BE49-F238E27FC236}">
              <a16:creationId xmlns:a16="http://schemas.microsoft.com/office/drawing/2014/main" id="{F900FA52-4B3D-BD85-D53E-B51858F34BB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30" name="연결선: 꺾임 17996">
          <a:extLst>
            <a:ext uri="{FF2B5EF4-FFF2-40B4-BE49-F238E27FC236}">
              <a16:creationId xmlns:a16="http://schemas.microsoft.com/office/drawing/2014/main" id="{E2D4A4D6-668D-299E-AE77-84D1BAD83C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31" name="연결선: 꺾임 18066">
          <a:extLst>
            <a:ext uri="{FF2B5EF4-FFF2-40B4-BE49-F238E27FC236}">
              <a16:creationId xmlns:a16="http://schemas.microsoft.com/office/drawing/2014/main" id="{D98E1A29-8305-5DCC-CE73-1C75B44B29A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32" name="연결선: 꺾임 18100">
          <a:extLst>
            <a:ext uri="{FF2B5EF4-FFF2-40B4-BE49-F238E27FC236}">
              <a16:creationId xmlns:a16="http://schemas.microsoft.com/office/drawing/2014/main" id="{208F49C8-798D-17B9-2837-D4EA53A5B3F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33" name="연결선: 꺾임 18134">
          <a:extLst>
            <a:ext uri="{FF2B5EF4-FFF2-40B4-BE49-F238E27FC236}">
              <a16:creationId xmlns:a16="http://schemas.microsoft.com/office/drawing/2014/main" id="{AE7FA2D0-33C8-E450-F07B-3291D0892E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34" name="연결선: 꺾임 18138">
          <a:extLst>
            <a:ext uri="{FF2B5EF4-FFF2-40B4-BE49-F238E27FC236}">
              <a16:creationId xmlns:a16="http://schemas.microsoft.com/office/drawing/2014/main" id="{98BF0720-C8CE-2B3E-7543-571A0599E4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35" name="연결선: 꺾임 18139">
          <a:extLst>
            <a:ext uri="{FF2B5EF4-FFF2-40B4-BE49-F238E27FC236}">
              <a16:creationId xmlns:a16="http://schemas.microsoft.com/office/drawing/2014/main" id="{122E2550-994B-D55A-8B94-9C343E8E604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36" name="연결선: 꺾임 18140">
          <a:extLst>
            <a:ext uri="{FF2B5EF4-FFF2-40B4-BE49-F238E27FC236}">
              <a16:creationId xmlns:a16="http://schemas.microsoft.com/office/drawing/2014/main" id="{899BD83E-4055-9F59-EEA6-28A4EDC954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37" name="연결선: 꺾임 18141">
          <a:extLst>
            <a:ext uri="{FF2B5EF4-FFF2-40B4-BE49-F238E27FC236}">
              <a16:creationId xmlns:a16="http://schemas.microsoft.com/office/drawing/2014/main" id="{F8AA0B61-FF85-1EE7-893B-4FECD109220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38" name="연결선: 꺾임 18142">
          <a:extLst>
            <a:ext uri="{FF2B5EF4-FFF2-40B4-BE49-F238E27FC236}">
              <a16:creationId xmlns:a16="http://schemas.microsoft.com/office/drawing/2014/main" id="{2318E65D-6797-21F9-FCA4-0B52D64694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39" name="연결선: 꺾임 18143">
          <a:extLst>
            <a:ext uri="{FF2B5EF4-FFF2-40B4-BE49-F238E27FC236}">
              <a16:creationId xmlns:a16="http://schemas.microsoft.com/office/drawing/2014/main" id="{0490BD5B-963F-4C8D-6CA3-910D17B5104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40" name="연결선: 꺾임 18144">
          <a:extLst>
            <a:ext uri="{FF2B5EF4-FFF2-40B4-BE49-F238E27FC236}">
              <a16:creationId xmlns:a16="http://schemas.microsoft.com/office/drawing/2014/main" id="{46523323-4C8F-5ADD-718A-E6C5E3B8D9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41" name="연결선: 꺾임 18145">
          <a:extLst>
            <a:ext uri="{FF2B5EF4-FFF2-40B4-BE49-F238E27FC236}">
              <a16:creationId xmlns:a16="http://schemas.microsoft.com/office/drawing/2014/main" id="{19A6433B-F694-2B86-BC94-D0420D6B72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42" name="연결선: 꺾임 18146">
          <a:extLst>
            <a:ext uri="{FF2B5EF4-FFF2-40B4-BE49-F238E27FC236}">
              <a16:creationId xmlns:a16="http://schemas.microsoft.com/office/drawing/2014/main" id="{3ADC8604-BD9D-977C-FFC5-60085A68CF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43" name="연결선: 꺾임 18147">
          <a:extLst>
            <a:ext uri="{FF2B5EF4-FFF2-40B4-BE49-F238E27FC236}">
              <a16:creationId xmlns:a16="http://schemas.microsoft.com/office/drawing/2014/main" id="{05A86C2D-0FF5-2972-83C8-BBE28D730C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44" name="연결선: 꺾임 18148">
          <a:extLst>
            <a:ext uri="{FF2B5EF4-FFF2-40B4-BE49-F238E27FC236}">
              <a16:creationId xmlns:a16="http://schemas.microsoft.com/office/drawing/2014/main" id="{8ACCF645-14BB-D4CE-A811-96377AF1752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45" name="연결선: 꺾임 18149">
          <a:extLst>
            <a:ext uri="{FF2B5EF4-FFF2-40B4-BE49-F238E27FC236}">
              <a16:creationId xmlns:a16="http://schemas.microsoft.com/office/drawing/2014/main" id="{E9BAF211-BA77-F541-E4BD-4F56AA7656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46" name="연결선: 꺾임 18150">
          <a:extLst>
            <a:ext uri="{FF2B5EF4-FFF2-40B4-BE49-F238E27FC236}">
              <a16:creationId xmlns:a16="http://schemas.microsoft.com/office/drawing/2014/main" id="{476AD06C-8E95-64C1-BECE-B83FF1D5BE6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47" name="연결선: 꺾임 18151">
          <a:extLst>
            <a:ext uri="{FF2B5EF4-FFF2-40B4-BE49-F238E27FC236}">
              <a16:creationId xmlns:a16="http://schemas.microsoft.com/office/drawing/2014/main" id="{C0E4A23F-167B-C64B-F514-1FBE16A0718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48" name="연결선: 꺾임 18152">
          <a:extLst>
            <a:ext uri="{FF2B5EF4-FFF2-40B4-BE49-F238E27FC236}">
              <a16:creationId xmlns:a16="http://schemas.microsoft.com/office/drawing/2014/main" id="{260C630D-ED62-966D-568A-E127625B271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49" name="연결선: 꺾임 18153">
          <a:extLst>
            <a:ext uri="{FF2B5EF4-FFF2-40B4-BE49-F238E27FC236}">
              <a16:creationId xmlns:a16="http://schemas.microsoft.com/office/drawing/2014/main" id="{990BC646-1711-F105-B3DB-363A3E7A5B8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50" name="연결선: 꺾임 18154">
          <a:extLst>
            <a:ext uri="{FF2B5EF4-FFF2-40B4-BE49-F238E27FC236}">
              <a16:creationId xmlns:a16="http://schemas.microsoft.com/office/drawing/2014/main" id="{3053994D-93CF-BD8D-3EBB-BC2F7CC673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51" name="연결선: 꺾임 18181">
          <a:extLst>
            <a:ext uri="{FF2B5EF4-FFF2-40B4-BE49-F238E27FC236}">
              <a16:creationId xmlns:a16="http://schemas.microsoft.com/office/drawing/2014/main" id="{AC60E0EF-0C1F-6385-3122-AC1E6F71CC9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52" name="연결선: 꺾임 18182">
          <a:extLst>
            <a:ext uri="{FF2B5EF4-FFF2-40B4-BE49-F238E27FC236}">
              <a16:creationId xmlns:a16="http://schemas.microsoft.com/office/drawing/2014/main" id="{D6430F87-D92A-731C-202F-F7876BFBC01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53" name="연결선: 꺾임 18212">
          <a:extLst>
            <a:ext uri="{FF2B5EF4-FFF2-40B4-BE49-F238E27FC236}">
              <a16:creationId xmlns:a16="http://schemas.microsoft.com/office/drawing/2014/main" id="{B304A8EC-8971-8AB5-4A2C-AA77942250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54" name="연결선: 꺾임 18242">
          <a:extLst>
            <a:ext uri="{FF2B5EF4-FFF2-40B4-BE49-F238E27FC236}">
              <a16:creationId xmlns:a16="http://schemas.microsoft.com/office/drawing/2014/main" id="{A3F5CC9D-6DD9-5707-8AEB-AD591C57A6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55" name="연결선: 꺾임 18272">
          <a:extLst>
            <a:ext uri="{FF2B5EF4-FFF2-40B4-BE49-F238E27FC236}">
              <a16:creationId xmlns:a16="http://schemas.microsoft.com/office/drawing/2014/main" id="{A0D76910-A6FB-EFF2-203A-063AF3261AB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56" name="연결선: 꺾임 18302">
          <a:extLst>
            <a:ext uri="{FF2B5EF4-FFF2-40B4-BE49-F238E27FC236}">
              <a16:creationId xmlns:a16="http://schemas.microsoft.com/office/drawing/2014/main" id="{0DF90503-28AB-D2CC-78F8-226AC548705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57" name="연결선: 꺾임 18329">
          <a:extLst>
            <a:ext uri="{FF2B5EF4-FFF2-40B4-BE49-F238E27FC236}">
              <a16:creationId xmlns:a16="http://schemas.microsoft.com/office/drawing/2014/main" id="{6920E573-06B1-3E74-E6C9-7536E9D8A7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58" name="연결선: 꺾임 18330">
          <a:extLst>
            <a:ext uri="{FF2B5EF4-FFF2-40B4-BE49-F238E27FC236}">
              <a16:creationId xmlns:a16="http://schemas.microsoft.com/office/drawing/2014/main" id="{C07BE3A2-81CA-4792-2218-196268D43FF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59" name="연결선: 꺾임 18357">
          <a:extLst>
            <a:ext uri="{FF2B5EF4-FFF2-40B4-BE49-F238E27FC236}">
              <a16:creationId xmlns:a16="http://schemas.microsoft.com/office/drawing/2014/main" id="{15474E55-A120-E6C0-0573-4BA57FDCE6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60" name="연결선: 꺾임 18358">
          <a:extLst>
            <a:ext uri="{FF2B5EF4-FFF2-40B4-BE49-F238E27FC236}">
              <a16:creationId xmlns:a16="http://schemas.microsoft.com/office/drawing/2014/main" id="{53AF3747-56CD-6FFA-4001-D79C4E7CB2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61" name="연결선: 꺾임 18385">
          <a:extLst>
            <a:ext uri="{FF2B5EF4-FFF2-40B4-BE49-F238E27FC236}">
              <a16:creationId xmlns:a16="http://schemas.microsoft.com/office/drawing/2014/main" id="{2738F28F-7CFE-C7E8-1AA7-80CC6ADFC5B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62" name="연결선: 꺾임 18386">
          <a:extLst>
            <a:ext uri="{FF2B5EF4-FFF2-40B4-BE49-F238E27FC236}">
              <a16:creationId xmlns:a16="http://schemas.microsoft.com/office/drawing/2014/main" id="{B15ACD35-DF49-A97E-7D59-EA421F25A5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63" name="연결선: 꺾임 18413">
          <a:extLst>
            <a:ext uri="{FF2B5EF4-FFF2-40B4-BE49-F238E27FC236}">
              <a16:creationId xmlns:a16="http://schemas.microsoft.com/office/drawing/2014/main" id="{C3FCBB78-8269-322E-2C5F-F1526F85B2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64" name="연결선: 꺾임 18414">
          <a:extLst>
            <a:ext uri="{FF2B5EF4-FFF2-40B4-BE49-F238E27FC236}">
              <a16:creationId xmlns:a16="http://schemas.microsoft.com/office/drawing/2014/main" id="{DCFDCFCC-71F4-4EF7-5850-DE5A9772BA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65" name="연결선: 꺾임 18441">
          <a:extLst>
            <a:ext uri="{FF2B5EF4-FFF2-40B4-BE49-F238E27FC236}">
              <a16:creationId xmlns:a16="http://schemas.microsoft.com/office/drawing/2014/main" id="{AC390088-AAD4-B881-0651-06D138BC23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66" name="연결선: 꺾임 18468">
          <a:extLst>
            <a:ext uri="{FF2B5EF4-FFF2-40B4-BE49-F238E27FC236}">
              <a16:creationId xmlns:a16="http://schemas.microsoft.com/office/drawing/2014/main" id="{AD1002E5-245F-48CD-7287-39191D2F49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67" name="연결선: 꺾임 18495">
          <a:extLst>
            <a:ext uri="{FF2B5EF4-FFF2-40B4-BE49-F238E27FC236}">
              <a16:creationId xmlns:a16="http://schemas.microsoft.com/office/drawing/2014/main" id="{542F410C-7F1E-0B9A-7750-FB0EE7FE356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68" name="연결선: 꺾임 18522">
          <a:extLst>
            <a:ext uri="{FF2B5EF4-FFF2-40B4-BE49-F238E27FC236}">
              <a16:creationId xmlns:a16="http://schemas.microsoft.com/office/drawing/2014/main" id="{244012FD-F8B9-111A-C7A5-77C0243E7FC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69" name="연결선: 꺾임 53">
          <a:extLst>
            <a:ext uri="{FF2B5EF4-FFF2-40B4-BE49-F238E27FC236}">
              <a16:creationId xmlns:a16="http://schemas.microsoft.com/office/drawing/2014/main" id="{7A8E0453-CC93-E0E3-F3C0-8BCC754D8D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70" name="연결선: 꺾임 428">
          <a:extLst>
            <a:ext uri="{FF2B5EF4-FFF2-40B4-BE49-F238E27FC236}">
              <a16:creationId xmlns:a16="http://schemas.microsoft.com/office/drawing/2014/main" id="{531DAC5B-4BB0-1577-C60E-D37429F5CC1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71" name="연결선: 꺾임 2464">
          <a:extLst>
            <a:ext uri="{FF2B5EF4-FFF2-40B4-BE49-F238E27FC236}">
              <a16:creationId xmlns:a16="http://schemas.microsoft.com/office/drawing/2014/main" id="{D912BBB7-1A5D-0ADF-04FB-E6C8F34547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72" name="연결선: 꺾임 2465">
          <a:extLst>
            <a:ext uri="{FF2B5EF4-FFF2-40B4-BE49-F238E27FC236}">
              <a16:creationId xmlns:a16="http://schemas.microsoft.com/office/drawing/2014/main" id="{3004C9A1-3ED2-4837-055F-187D9DB853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73" name="연결선: 꺾임 17997">
          <a:extLst>
            <a:ext uri="{FF2B5EF4-FFF2-40B4-BE49-F238E27FC236}">
              <a16:creationId xmlns:a16="http://schemas.microsoft.com/office/drawing/2014/main" id="{4C2B81AF-944F-651F-6BB9-936D4BBDFC5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74" name="연결선: 꺾임 17998">
          <a:extLst>
            <a:ext uri="{FF2B5EF4-FFF2-40B4-BE49-F238E27FC236}">
              <a16:creationId xmlns:a16="http://schemas.microsoft.com/office/drawing/2014/main" id="{C1C2C75F-1174-BFC8-989D-327BF81CA55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75" name="연결선: 꺾임 18044">
          <a:extLst>
            <a:ext uri="{FF2B5EF4-FFF2-40B4-BE49-F238E27FC236}">
              <a16:creationId xmlns:a16="http://schemas.microsoft.com/office/drawing/2014/main" id="{914F4671-A275-08D8-A1F5-A96D9BDB2D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76" name="연결선: 꺾임 18045">
          <a:extLst>
            <a:ext uri="{FF2B5EF4-FFF2-40B4-BE49-F238E27FC236}">
              <a16:creationId xmlns:a16="http://schemas.microsoft.com/office/drawing/2014/main" id="{B61791B6-28C5-F361-22DA-B223B962AD6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77" name="연결선: 꺾임 18073">
          <a:extLst>
            <a:ext uri="{FF2B5EF4-FFF2-40B4-BE49-F238E27FC236}">
              <a16:creationId xmlns:a16="http://schemas.microsoft.com/office/drawing/2014/main" id="{7F1550C1-CA5A-EE03-27A4-C9CB8AF3B94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78" name="연결선: 꺾임 18074">
          <a:extLst>
            <a:ext uri="{FF2B5EF4-FFF2-40B4-BE49-F238E27FC236}">
              <a16:creationId xmlns:a16="http://schemas.microsoft.com/office/drawing/2014/main" id="{A99FDF81-E5EB-82C4-D481-0D15D961989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79" name="연결선: 꺾임 18102">
          <a:extLst>
            <a:ext uri="{FF2B5EF4-FFF2-40B4-BE49-F238E27FC236}">
              <a16:creationId xmlns:a16="http://schemas.microsoft.com/office/drawing/2014/main" id="{58153D89-4DCC-BBBE-9E4D-B7421050C0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80" name="연결선: 꺾임 18103">
          <a:extLst>
            <a:ext uri="{FF2B5EF4-FFF2-40B4-BE49-F238E27FC236}">
              <a16:creationId xmlns:a16="http://schemas.microsoft.com/office/drawing/2014/main" id="{532CC202-AB8A-3591-81AC-FB5EFE232B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81" name="연결선: 꺾임 18130">
          <a:extLst>
            <a:ext uri="{FF2B5EF4-FFF2-40B4-BE49-F238E27FC236}">
              <a16:creationId xmlns:a16="http://schemas.microsoft.com/office/drawing/2014/main" id="{5CF851D3-05D7-7ED0-B972-193E2DD24B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82" name="연결선: 꺾임 18131">
          <a:extLst>
            <a:ext uri="{FF2B5EF4-FFF2-40B4-BE49-F238E27FC236}">
              <a16:creationId xmlns:a16="http://schemas.microsoft.com/office/drawing/2014/main" id="{C1AFE1FF-BA7A-6553-4969-92368762097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83" name="연결선: 꺾임 18223">
          <a:extLst>
            <a:ext uri="{FF2B5EF4-FFF2-40B4-BE49-F238E27FC236}">
              <a16:creationId xmlns:a16="http://schemas.microsoft.com/office/drawing/2014/main" id="{FDA19854-938D-AB72-1386-E02A8EB01C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84" name="연결선: 꺾임 18224">
          <a:extLst>
            <a:ext uri="{FF2B5EF4-FFF2-40B4-BE49-F238E27FC236}">
              <a16:creationId xmlns:a16="http://schemas.microsoft.com/office/drawing/2014/main" id="{8DD18785-AFE1-7905-5F93-369844DB31F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85" name="연결선: 꺾임 18252">
          <a:extLst>
            <a:ext uri="{FF2B5EF4-FFF2-40B4-BE49-F238E27FC236}">
              <a16:creationId xmlns:a16="http://schemas.microsoft.com/office/drawing/2014/main" id="{56050404-AA4D-8E84-832B-B609BF8653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86" name="연결선: 꺾임 18253">
          <a:extLst>
            <a:ext uri="{FF2B5EF4-FFF2-40B4-BE49-F238E27FC236}">
              <a16:creationId xmlns:a16="http://schemas.microsoft.com/office/drawing/2014/main" id="{DFB237BF-2B28-52CA-ECAA-9928CD6FF8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87" name="연결선: 꺾임 18282">
          <a:extLst>
            <a:ext uri="{FF2B5EF4-FFF2-40B4-BE49-F238E27FC236}">
              <a16:creationId xmlns:a16="http://schemas.microsoft.com/office/drawing/2014/main" id="{12DF2403-C2F8-B2F0-5C4E-C1586A6BA2E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88" name="연결선: 꺾임 18283">
          <a:extLst>
            <a:ext uri="{FF2B5EF4-FFF2-40B4-BE49-F238E27FC236}">
              <a16:creationId xmlns:a16="http://schemas.microsoft.com/office/drawing/2014/main" id="{28F1BEC3-15ED-E6B2-2088-49A39EA07A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89" name="연결선: 꺾임 18311">
          <a:extLst>
            <a:ext uri="{FF2B5EF4-FFF2-40B4-BE49-F238E27FC236}">
              <a16:creationId xmlns:a16="http://schemas.microsoft.com/office/drawing/2014/main" id="{4538E752-E7C8-EDC4-D134-01141F5563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90" name="연결선: 꺾임 18312">
          <a:extLst>
            <a:ext uri="{FF2B5EF4-FFF2-40B4-BE49-F238E27FC236}">
              <a16:creationId xmlns:a16="http://schemas.microsoft.com/office/drawing/2014/main" id="{652EB1EE-B264-A8BB-B67B-80E927415ED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91" name="연결선: 꺾임 18341">
          <a:extLst>
            <a:ext uri="{FF2B5EF4-FFF2-40B4-BE49-F238E27FC236}">
              <a16:creationId xmlns:a16="http://schemas.microsoft.com/office/drawing/2014/main" id="{176713F0-3E88-019D-553C-EFEA0B8ED38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92" name="연결선: 꺾임 18342">
          <a:extLst>
            <a:ext uri="{FF2B5EF4-FFF2-40B4-BE49-F238E27FC236}">
              <a16:creationId xmlns:a16="http://schemas.microsoft.com/office/drawing/2014/main" id="{576C92DF-97FD-9CEF-D451-0295C03468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93" name="연결선: 꺾임 18371">
          <a:extLst>
            <a:ext uri="{FF2B5EF4-FFF2-40B4-BE49-F238E27FC236}">
              <a16:creationId xmlns:a16="http://schemas.microsoft.com/office/drawing/2014/main" id="{5B1DB3BE-B3A4-8EA6-3163-664E3D79F6C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94" name="연결선: 꺾임 18372">
          <a:extLst>
            <a:ext uri="{FF2B5EF4-FFF2-40B4-BE49-F238E27FC236}">
              <a16:creationId xmlns:a16="http://schemas.microsoft.com/office/drawing/2014/main" id="{E56AB0C8-99B9-531D-14CA-57450B115E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95" name="연결선: 꺾임 18401">
          <a:extLst>
            <a:ext uri="{FF2B5EF4-FFF2-40B4-BE49-F238E27FC236}">
              <a16:creationId xmlns:a16="http://schemas.microsoft.com/office/drawing/2014/main" id="{595BDA36-F0EA-73FE-1636-63346435DA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96" name="연결선: 꺾임 18402">
          <a:extLst>
            <a:ext uri="{FF2B5EF4-FFF2-40B4-BE49-F238E27FC236}">
              <a16:creationId xmlns:a16="http://schemas.microsoft.com/office/drawing/2014/main" id="{254A869A-F17F-246A-C55A-6813E661E0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97" name="연결선: 꺾임 18431">
          <a:extLst>
            <a:ext uri="{FF2B5EF4-FFF2-40B4-BE49-F238E27FC236}">
              <a16:creationId xmlns:a16="http://schemas.microsoft.com/office/drawing/2014/main" id="{C5F0E626-E50F-93EC-E1F9-2A1FA79C449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98" name="연결선: 꺾임 18432">
          <a:extLst>
            <a:ext uri="{FF2B5EF4-FFF2-40B4-BE49-F238E27FC236}">
              <a16:creationId xmlns:a16="http://schemas.microsoft.com/office/drawing/2014/main" id="{4ED15EA9-D366-CF4F-7AD6-0AC760B2AB0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99" name="연결선: 꺾임 18460">
          <a:extLst>
            <a:ext uri="{FF2B5EF4-FFF2-40B4-BE49-F238E27FC236}">
              <a16:creationId xmlns:a16="http://schemas.microsoft.com/office/drawing/2014/main" id="{CF4D99B7-5C64-38AD-6779-9CB76251A73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00" name="연결선: 꺾임 18461">
          <a:extLst>
            <a:ext uri="{FF2B5EF4-FFF2-40B4-BE49-F238E27FC236}">
              <a16:creationId xmlns:a16="http://schemas.microsoft.com/office/drawing/2014/main" id="{F1F3B69A-B018-580A-ED36-972F5DB04A8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01" name="연결선: 꺾임 18077">
          <a:extLst>
            <a:ext uri="{FF2B5EF4-FFF2-40B4-BE49-F238E27FC236}">
              <a16:creationId xmlns:a16="http://schemas.microsoft.com/office/drawing/2014/main" id="{FB44BF99-CC12-5AF9-931E-1387A6AAC4E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02" name="연결선: 꺾임 18088">
          <a:extLst>
            <a:ext uri="{FF2B5EF4-FFF2-40B4-BE49-F238E27FC236}">
              <a16:creationId xmlns:a16="http://schemas.microsoft.com/office/drawing/2014/main" id="{DB16C7B8-641F-6857-3D70-D2EEF0B44D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03" name="연결선: 꺾임 18099">
          <a:extLst>
            <a:ext uri="{FF2B5EF4-FFF2-40B4-BE49-F238E27FC236}">
              <a16:creationId xmlns:a16="http://schemas.microsoft.com/office/drawing/2014/main" id="{64A8C53F-8EE3-43F3-1921-E769B7B5CF6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04" name="연결선: 꺾임 18040">
          <a:extLst>
            <a:ext uri="{FF2B5EF4-FFF2-40B4-BE49-F238E27FC236}">
              <a16:creationId xmlns:a16="http://schemas.microsoft.com/office/drawing/2014/main" id="{7D4567B2-6F80-0EB4-3296-0CDB860ABD6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05" name="연결선: 꺾임 18246">
          <a:extLst>
            <a:ext uri="{FF2B5EF4-FFF2-40B4-BE49-F238E27FC236}">
              <a16:creationId xmlns:a16="http://schemas.microsoft.com/office/drawing/2014/main" id="{94E7DDF5-EEEF-C5F6-B72A-4A69A568F6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06" name="연결선: 꺾임 18247">
          <a:extLst>
            <a:ext uri="{FF2B5EF4-FFF2-40B4-BE49-F238E27FC236}">
              <a16:creationId xmlns:a16="http://schemas.microsoft.com/office/drawing/2014/main" id="{ACAC4E0C-34A1-9A15-1DB9-C09700F9FE1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07" name="연결선: 꺾임 426">
          <a:extLst>
            <a:ext uri="{FF2B5EF4-FFF2-40B4-BE49-F238E27FC236}">
              <a16:creationId xmlns:a16="http://schemas.microsoft.com/office/drawing/2014/main" id="{5C14CF53-362F-1D8A-22F9-D5C1B2C6CE9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08" name="연결선: 꺾임 427">
          <a:extLst>
            <a:ext uri="{FF2B5EF4-FFF2-40B4-BE49-F238E27FC236}">
              <a16:creationId xmlns:a16="http://schemas.microsoft.com/office/drawing/2014/main" id="{ED72CDFF-5EC6-7EBD-B3A7-E8A9D131F2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09" name="연결선: 꺾임 429">
          <a:extLst>
            <a:ext uri="{FF2B5EF4-FFF2-40B4-BE49-F238E27FC236}">
              <a16:creationId xmlns:a16="http://schemas.microsoft.com/office/drawing/2014/main" id="{9071E895-CD40-3381-2A4E-80C53092C60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10" name="연결선: 꺾임 430">
          <a:extLst>
            <a:ext uri="{FF2B5EF4-FFF2-40B4-BE49-F238E27FC236}">
              <a16:creationId xmlns:a16="http://schemas.microsoft.com/office/drawing/2014/main" id="{19673E6A-3529-882F-8BAC-15FC764B5B2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11" name="연결선: 꺾임 431">
          <a:extLst>
            <a:ext uri="{FF2B5EF4-FFF2-40B4-BE49-F238E27FC236}">
              <a16:creationId xmlns:a16="http://schemas.microsoft.com/office/drawing/2014/main" id="{62342E7D-4B01-838F-04FA-3EDF0AF4150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12" name="연결선: 꺾임 432">
          <a:extLst>
            <a:ext uri="{FF2B5EF4-FFF2-40B4-BE49-F238E27FC236}">
              <a16:creationId xmlns:a16="http://schemas.microsoft.com/office/drawing/2014/main" id="{B1E046C4-29C4-05ED-7D3C-E9F1FE7826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13" name="연결선: 꺾임 433">
          <a:extLst>
            <a:ext uri="{FF2B5EF4-FFF2-40B4-BE49-F238E27FC236}">
              <a16:creationId xmlns:a16="http://schemas.microsoft.com/office/drawing/2014/main" id="{BE972582-BAD5-0497-6D54-359976D6C4E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14" name="연결선: 꺾임 434">
          <a:extLst>
            <a:ext uri="{FF2B5EF4-FFF2-40B4-BE49-F238E27FC236}">
              <a16:creationId xmlns:a16="http://schemas.microsoft.com/office/drawing/2014/main" id="{925E71EB-DC93-7897-67C4-70F12A69F4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15" name="연결선: 꺾임 435">
          <a:extLst>
            <a:ext uri="{FF2B5EF4-FFF2-40B4-BE49-F238E27FC236}">
              <a16:creationId xmlns:a16="http://schemas.microsoft.com/office/drawing/2014/main" id="{D8B57ED5-25EE-999B-4516-33F84FC7451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16" name="연결선: 꺾임 436">
          <a:extLst>
            <a:ext uri="{FF2B5EF4-FFF2-40B4-BE49-F238E27FC236}">
              <a16:creationId xmlns:a16="http://schemas.microsoft.com/office/drawing/2014/main" id="{C7F7A56C-24F2-6C40-6AD6-57A96AC22D6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17" name="연결선: 꺾임 443">
          <a:extLst>
            <a:ext uri="{FF2B5EF4-FFF2-40B4-BE49-F238E27FC236}">
              <a16:creationId xmlns:a16="http://schemas.microsoft.com/office/drawing/2014/main" id="{A9809C8B-7789-036E-6758-C83E4D9E98D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18" name="연결선: 꺾임 18367">
          <a:extLst>
            <a:ext uri="{FF2B5EF4-FFF2-40B4-BE49-F238E27FC236}">
              <a16:creationId xmlns:a16="http://schemas.microsoft.com/office/drawing/2014/main" id="{D56B832E-BA98-8C85-D4B6-1932E66BA8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19" name="연결선: 꺾임 18368">
          <a:extLst>
            <a:ext uri="{FF2B5EF4-FFF2-40B4-BE49-F238E27FC236}">
              <a16:creationId xmlns:a16="http://schemas.microsoft.com/office/drawing/2014/main" id="{566C1D45-4013-1AD1-4993-3CCA415BC5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20" name="연결선: 꺾임 18369">
          <a:extLst>
            <a:ext uri="{FF2B5EF4-FFF2-40B4-BE49-F238E27FC236}">
              <a16:creationId xmlns:a16="http://schemas.microsoft.com/office/drawing/2014/main" id="{0B42031A-EEC0-945E-DB97-0B2E2A60A3F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21" name="연결선: 꺾임 18370">
          <a:extLst>
            <a:ext uri="{FF2B5EF4-FFF2-40B4-BE49-F238E27FC236}">
              <a16:creationId xmlns:a16="http://schemas.microsoft.com/office/drawing/2014/main" id="{9EF55BF5-C628-4907-F6A7-509926991D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22" name="연결선: 꺾임 18373">
          <a:extLst>
            <a:ext uri="{FF2B5EF4-FFF2-40B4-BE49-F238E27FC236}">
              <a16:creationId xmlns:a16="http://schemas.microsoft.com/office/drawing/2014/main" id="{29491E99-BBBD-66B8-9591-79D39ED3B6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23" name="연결선: 꺾임 18374">
          <a:extLst>
            <a:ext uri="{FF2B5EF4-FFF2-40B4-BE49-F238E27FC236}">
              <a16:creationId xmlns:a16="http://schemas.microsoft.com/office/drawing/2014/main" id="{3404F578-97FD-58C0-7D22-EEF15CC9E61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24" name="연결선: 꺾임 18375">
          <a:extLst>
            <a:ext uri="{FF2B5EF4-FFF2-40B4-BE49-F238E27FC236}">
              <a16:creationId xmlns:a16="http://schemas.microsoft.com/office/drawing/2014/main" id="{6DCF8F81-C805-F5C6-F08A-F8F0B16720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25" name="연결선: 꺾임 18376">
          <a:extLst>
            <a:ext uri="{FF2B5EF4-FFF2-40B4-BE49-F238E27FC236}">
              <a16:creationId xmlns:a16="http://schemas.microsoft.com/office/drawing/2014/main" id="{D641EEBC-206C-43CC-2722-EBE19ECAC58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26" name="연결선: 꺾임 18377">
          <a:extLst>
            <a:ext uri="{FF2B5EF4-FFF2-40B4-BE49-F238E27FC236}">
              <a16:creationId xmlns:a16="http://schemas.microsoft.com/office/drawing/2014/main" id="{38F2D30B-E9F5-31F9-6F5F-AB4C2C818CF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27" name="연결선: 꺾임 18378">
          <a:extLst>
            <a:ext uri="{FF2B5EF4-FFF2-40B4-BE49-F238E27FC236}">
              <a16:creationId xmlns:a16="http://schemas.microsoft.com/office/drawing/2014/main" id="{D0765E54-4E55-05BA-F507-0DD6BF0DE11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28" name="연결선: 꺾임 18387">
          <a:extLst>
            <a:ext uri="{FF2B5EF4-FFF2-40B4-BE49-F238E27FC236}">
              <a16:creationId xmlns:a16="http://schemas.microsoft.com/office/drawing/2014/main" id="{8948D063-989B-BC85-1B22-978AB4C89FD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29" name="연결선: 꺾임 62116">
          <a:extLst>
            <a:ext uri="{FF2B5EF4-FFF2-40B4-BE49-F238E27FC236}">
              <a16:creationId xmlns:a16="http://schemas.microsoft.com/office/drawing/2014/main" id="{4FEEF578-733D-A2A6-F456-969D14B98E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30" name="연결선: 꺾임 62117">
          <a:extLst>
            <a:ext uri="{FF2B5EF4-FFF2-40B4-BE49-F238E27FC236}">
              <a16:creationId xmlns:a16="http://schemas.microsoft.com/office/drawing/2014/main" id="{73C0560A-6154-4E3E-FB50-D4DE96354FE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31" name="연결선: 꺾임 62118">
          <a:extLst>
            <a:ext uri="{FF2B5EF4-FFF2-40B4-BE49-F238E27FC236}">
              <a16:creationId xmlns:a16="http://schemas.microsoft.com/office/drawing/2014/main" id="{F8F9F1CE-287B-3268-1B26-F8133A1474E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32" name="연결선: 꺾임 62119">
          <a:extLst>
            <a:ext uri="{FF2B5EF4-FFF2-40B4-BE49-F238E27FC236}">
              <a16:creationId xmlns:a16="http://schemas.microsoft.com/office/drawing/2014/main" id="{C2AE30CE-3CBE-A724-5BF2-3971988F759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33" name="연결선: 꺾임 62120">
          <a:extLst>
            <a:ext uri="{FF2B5EF4-FFF2-40B4-BE49-F238E27FC236}">
              <a16:creationId xmlns:a16="http://schemas.microsoft.com/office/drawing/2014/main" id="{CDAADF45-90E7-A4A2-829F-058FB0C591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34" name="연결선: 꺾임 62121">
          <a:extLst>
            <a:ext uri="{FF2B5EF4-FFF2-40B4-BE49-F238E27FC236}">
              <a16:creationId xmlns:a16="http://schemas.microsoft.com/office/drawing/2014/main" id="{1BC1095B-4C7D-3D70-CC7A-E5D28EAC4EF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35" name="연결선: 꺾임 62122">
          <a:extLst>
            <a:ext uri="{FF2B5EF4-FFF2-40B4-BE49-F238E27FC236}">
              <a16:creationId xmlns:a16="http://schemas.microsoft.com/office/drawing/2014/main" id="{362E6842-026B-75CA-1BD3-8DE42DD719D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36" name="연결선: 꺾임 62123">
          <a:extLst>
            <a:ext uri="{FF2B5EF4-FFF2-40B4-BE49-F238E27FC236}">
              <a16:creationId xmlns:a16="http://schemas.microsoft.com/office/drawing/2014/main" id="{F71B0B5B-AD55-1C20-39EA-F9048A05C1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37" name="연결선: 꺾임 62124">
          <a:extLst>
            <a:ext uri="{FF2B5EF4-FFF2-40B4-BE49-F238E27FC236}">
              <a16:creationId xmlns:a16="http://schemas.microsoft.com/office/drawing/2014/main" id="{CA28ECB2-44AD-FAE9-4DE2-DCE7275EB04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38" name="연결선: 꺾임 62125">
          <a:extLst>
            <a:ext uri="{FF2B5EF4-FFF2-40B4-BE49-F238E27FC236}">
              <a16:creationId xmlns:a16="http://schemas.microsoft.com/office/drawing/2014/main" id="{D41893A4-30FD-F91E-566B-34B680DA9BD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39" name="연결선: 꺾임 62132">
          <a:extLst>
            <a:ext uri="{FF2B5EF4-FFF2-40B4-BE49-F238E27FC236}">
              <a16:creationId xmlns:a16="http://schemas.microsoft.com/office/drawing/2014/main" id="{17AC0FBB-78A8-712F-D891-D2E662FFFB0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40" name="연결선: 꺾임 440">
          <a:extLst>
            <a:ext uri="{FF2B5EF4-FFF2-40B4-BE49-F238E27FC236}">
              <a16:creationId xmlns:a16="http://schemas.microsoft.com/office/drawing/2014/main" id="{5224A423-8A9D-66BF-F004-28E102C6BE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41" name="연결선: 꺾임 441">
          <a:extLst>
            <a:ext uri="{FF2B5EF4-FFF2-40B4-BE49-F238E27FC236}">
              <a16:creationId xmlns:a16="http://schemas.microsoft.com/office/drawing/2014/main" id="{2104BB4C-B369-B756-B27F-16C215015F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42" name="연결선: 꺾임 442">
          <a:extLst>
            <a:ext uri="{FF2B5EF4-FFF2-40B4-BE49-F238E27FC236}">
              <a16:creationId xmlns:a16="http://schemas.microsoft.com/office/drawing/2014/main" id="{7D68910D-1456-1D22-C8BE-C328D9FE24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43" name="연결선: 꺾임 444">
          <a:extLst>
            <a:ext uri="{FF2B5EF4-FFF2-40B4-BE49-F238E27FC236}">
              <a16:creationId xmlns:a16="http://schemas.microsoft.com/office/drawing/2014/main" id="{5BB96183-2CC4-CCBD-1EAC-BDDD41F86BA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44" name="연결선: 꺾임 445">
          <a:extLst>
            <a:ext uri="{FF2B5EF4-FFF2-40B4-BE49-F238E27FC236}">
              <a16:creationId xmlns:a16="http://schemas.microsoft.com/office/drawing/2014/main" id="{4C8E2ADA-3E41-B169-1B29-1D699351852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45" name="연결선: 꺾임 446">
          <a:extLst>
            <a:ext uri="{FF2B5EF4-FFF2-40B4-BE49-F238E27FC236}">
              <a16:creationId xmlns:a16="http://schemas.microsoft.com/office/drawing/2014/main" id="{0D45CD94-FE22-2022-7906-CD3E04AF663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46" name="연결선: 꺾임 17986">
          <a:extLst>
            <a:ext uri="{FF2B5EF4-FFF2-40B4-BE49-F238E27FC236}">
              <a16:creationId xmlns:a16="http://schemas.microsoft.com/office/drawing/2014/main" id="{DB5DDE53-6158-4111-8D8C-9A71058F3C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47" name="연결선: 꺾임 17991">
          <a:extLst>
            <a:ext uri="{FF2B5EF4-FFF2-40B4-BE49-F238E27FC236}">
              <a16:creationId xmlns:a16="http://schemas.microsoft.com/office/drawing/2014/main" id="{368213BE-49D9-944B-0015-878EF90C1BB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48" name="연결선: 꺾임 18003">
          <a:extLst>
            <a:ext uri="{FF2B5EF4-FFF2-40B4-BE49-F238E27FC236}">
              <a16:creationId xmlns:a16="http://schemas.microsoft.com/office/drawing/2014/main" id="{15C1D3CB-CFEA-BCEF-46F6-EF2C07EFB32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49" name="연결선: 꺾임 18004">
          <a:extLst>
            <a:ext uri="{FF2B5EF4-FFF2-40B4-BE49-F238E27FC236}">
              <a16:creationId xmlns:a16="http://schemas.microsoft.com/office/drawing/2014/main" id="{1A0012ED-6CC1-6AA8-708E-489F84E30D6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50" name="연결선: 꺾임 2477">
          <a:extLst>
            <a:ext uri="{FF2B5EF4-FFF2-40B4-BE49-F238E27FC236}">
              <a16:creationId xmlns:a16="http://schemas.microsoft.com/office/drawing/2014/main" id="{091B2847-4F2D-D438-CC14-E3D9183B9CD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51" name="연결선: 꺾임 2478">
          <a:extLst>
            <a:ext uri="{FF2B5EF4-FFF2-40B4-BE49-F238E27FC236}">
              <a16:creationId xmlns:a16="http://schemas.microsoft.com/office/drawing/2014/main" id="{9345A063-F1F6-7EB9-280B-6716CEB0380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52" name="연결선: 꺾임 2479">
          <a:extLst>
            <a:ext uri="{FF2B5EF4-FFF2-40B4-BE49-F238E27FC236}">
              <a16:creationId xmlns:a16="http://schemas.microsoft.com/office/drawing/2014/main" id="{43607C7D-8A7E-53A3-7F95-E10481A3ECB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53" name="연결선: 꺾임 2480">
          <a:extLst>
            <a:ext uri="{FF2B5EF4-FFF2-40B4-BE49-F238E27FC236}">
              <a16:creationId xmlns:a16="http://schemas.microsoft.com/office/drawing/2014/main" id="{D6033A7A-5A61-BD29-89D9-5A98A934E8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54" name="연결선: 꺾임 2481">
          <a:extLst>
            <a:ext uri="{FF2B5EF4-FFF2-40B4-BE49-F238E27FC236}">
              <a16:creationId xmlns:a16="http://schemas.microsoft.com/office/drawing/2014/main" id="{81CD929A-31F4-29A6-26AE-36157D66C3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55" name="연결선: 꺾임 2482">
          <a:extLst>
            <a:ext uri="{FF2B5EF4-FFF2-40B4-BE49-F238E27FC236}">
              <a16:creationId xmlns:a16="http://schemas.microsoft.com/office/drawing/2014/main" id="{AF23E42B-D3C0-ACD1-034C-8CF0425557F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56" name="연결선: 꺾임 2483">
          <a:extLst>
            <a:ext uri="{FF2B5EF4-FFF2-40B4-BE49-F238E27FC236}">
              <a16:creationId xmlns:a16="http://schemas.microsoft.com/office/drawing/2014/main" id="{903ECEB2-72B8-FAB9-F223-BF7C4E316C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57" name="연결선: 꺾임 2484">
          <a:extLst>
            <a:ext uri="{FF2B5EF4-FFF2-40B4-BE49-F238E27FC236}">
              <a16:creationId xmlns:a16="http://schemas.microsoft.com/office/drawing/2014/main" id="{5C26AACC-19EC-6B53-B586-17547915C0E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58" name="연결선: 꺾임 2485">
          <a:extLst>
            <a:ext uri="{FF2B5EF4-FFF2-40B4-BE49-F238E27FC236}">
              <a16:creationId xmlns:a16="http://schemas.microsoft.com/office/drawing/2014/main" id="{52328498-A7BA-8938-8E23-FCB74F6F255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59" name="연결선: 꺾임 2486">
          <a:extLst>
            <a:ext uri="{FF2B5EF4-FFF2-40B4-BE49-F238E27FC236}">
              <a16:creationId xmlns:a16="http://schemas.microsoft.com/office/drawing/2014/main" id="{355623AA-9992-7101-99BF-9809A4D4C54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60" name="연결선: 꺾임 2487">
          <a:extLst>
            <a:ext uri="{FF2B5EF4-FFF2-40B4-BE49-F238E27FC236}">
              <a16:creationId xmlns:a16="http://schemas.microsoft.com/office/drawing/2014/main" id="{B25D5133-FF2F-7256-5C4D-727F8C1E4E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61" name="연결선: 꺾임 2433">
          <a:extLst>
            <a:ext uri="{FF2B5EF4-FFF2-40B4-BE49-F238E27FC236}">
              <a16:creationId xmlns:a16="http://schemas.microsoft.com/office/drawing/2014/main" id="{30792351-8D81-E52C-EA58-E74C9AD455F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62" name="연결선: 꺾임 2434">
          <a:extLst>
            <a:ext uri="{FF2B5EF4-FFF2-40B4-BE49-F238E27FC236}">
              <a16:creationId xmlns:a16="http://schemas.microsoft.com/office/drawing/2014/main" id="{8FF19DFA-C053-00D8-8B94-A4AE50847C5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63" name="연결선: 꺾임 2435">
          <a:extLst>
            <a:ext uri="{FF2B5EF4-FFF2-40B4-BE49-F238E27FC236}">
              <a16:creationId xmlns:a16="http://schemas.microsoft.com/office/drawing/2014/main" id="{5F06A930-32DD-B67B-F559-9E7D7D535F7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64" name="연결선: 꺾임 2436">
          <a:extLst>
            <a:ext uri="{FF2B5EF4-FFF2-40B4-BE49-F238E27FC236}">
              <a16:creationId xmlns:a16="http://schemas.microsoft.com/office/drawing/2014/main" id="{AE82803C-E802-52E0-405D-3802B96C85F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65" name="연결선: 꺾임 2437">
          <a:extLst>
            <a:ext uri="{FF2B5EF4-FFF2-40B4-BE49-F238E27FC236}">
              <a16:creationId xmlns:a16="http://schemas.microsoft.com/office/drawing/2014/main" id="{977E78C2-10C8-F9DA-1422-6674C7332DC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66" name="연결선: 꺾임 2457">
          <a:extLst>
            <a:ext uri="{FF2B5EF4-FFF2-40B4-BE49-F238E27FC236}">
              <a16:creationId xmlns:a16="http://schemas.microsoft.com/office/drawing/2014/main" id="{95FAFAC5-D61A-4063-E1CD-390655067E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67" name="연결선: 꺾임 2458">
          <a:extLst>
            <a:ext uri="{FF2B5EF4-FFF2-40B4-BE49-F238E27FC236}">
              <a16:creationId xmlns:a16="http://schemas.microsoft.com/office/drawing/2014/main" id="{4107CA3C-47F1-5CFA-2E2D-EC5975629C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68" name="연결선: 꺾임 2459">
          <a:extLst>
            <a:ext uri="{FF2B5EF4-FFF2-40B4-BE49-F238E27FC236}">
              <a16:creationId xmlns:a16="http://schemas.microsoft.com/office/drawing/2014/main" id="{C7A000B4-B748-2C34-983D-B1CFA2C8BF9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69" name="연결선: 꺾임 2466">
          <a:extLst>
            <a:ext uri="{FF2B5EF4-FFF2-40B4-BE49-F238E27FC236}">
              <a16:creationId xmlns:a16="http://schemas.microsoft.com/office/drawing/2014/main" id="{D015B141-BBDC-0551-5716-7A995B0A3A8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70" name="연결선: 꺾임 2467">
          <a:extLst>
            <a:ext uri="{FF2B5EF4-FFF2-40B4-BE49-F238E27FC236}">
              <a16:creationId xmlns:a16="http://schemas.microsoft.com/office/drawing/2014/main" id="{9E836831-F0BE-DA38-B39B-708EDAD2A6F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71" name="연결선: 꺾임 18263">
          <a:extLst>
            <a:ext uri="{FF2B5EF4-FFF2-40B4-BE49-F238E27FC236}">
              <a16:creationId xmlns:a16="http://schemas.microsoft.com/office/drawing/2014/main" id="{30AA94DB-1360-EB9D-38DE-3C8C7425929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72" name="연결선: 꺾임 18264">
          <a:extLst>
            <a:ext uri="{FF2B5EF4-FFF2-40B4-BE49-F238E27FC236}">
              <a16:creationId xmlns:a16="http://schemas.microsoft.com/office/drawing/2014/main" id="{5F17D7CF-45A5-893C-E91A-255A321BAE3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73" name="연결선: 꺾임 18265">
          <a:extLst>
            <a:ext uri="{FF2B5EF4-FFF2-40B4-BE49-F238E27FC236}">
              <a16:creationId xmlns:a16="http://schemas.microsoft.com/office/drawing/2014/main" id="{D843DA89-673F-0D96-01B8-5F31D7C60B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74" name="연결선: 꺾임 18266">
          <a:extLst>
            <a:ext uri="{FF2B5EF4-FFF2-40B4-BE49-F238E27FC236}">
              <a16:creationId xmlns:a16="http://schemas.microsoft.com/office/drawing/2014/main" id="{9DC17A82-FB6D-DC45-451D-9A62CAA03F1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75" name="연결선: 꺾임 18267">
          <a:extLst>
            <a:ext uri="{FF2B5EF4-FFF2-40B4-BE49-F238E27FC236}">
              <a16:creationId xmlns:a16="http://schemas.microsoft.com/office/drawing/2014/main" id="{56490844-A435-D684-B373-F1D850BCE57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76" name="연결선: 꺾임 18268">
          <a:extLst>
            <a:ext uri="{FF2B5EF4-FFF2-40B4-BE49-F238E27FC236}">
              <a16:creationId xmlns:a16="http://schemas.microsoft.com/office/drawing/2014/main" id="{7209B692-2486-D4D1-06A5-0631476415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77" name="연결선: 꺾임 18269">
          <a:extLst>
            <a:ext uri="{FF2B5EF4-FFF2-40B4-BE49-F238E27FC236}">
              <a16:creationId xmlns:a16="http://schemas.microsoft.com/office/drawing/2014/main" id="{5DAA7B36-C0E5-2C58-823B-82B2A2DCB72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78" name="연결선: 꺾임 18273">
          <a:extLst>
            <a:ext uri="{FF2B5EF4-FFF2-40B4-BE49-F238E27FC236}">
              <a16:creationId xmlns:a16="http://schemas.microsoft.com/office/drawing/2014/main" id="{A40E5CC3-B93E-AE6F-F86A-F1145D9C7D5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79" name="연결선: 꺾임 18305">
          <a:extLst>
            <a:ext uri="{FF2B5EF4-FFF2-40B4-BE49-F238E27FC236}">
              <a16:creationId xmlns:a16="http://schemas.microsoft.com/office/drawing/2014/main" id="{3B7810BA-FD3C-99E7-AF97-EEF19923208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80" name="연결선: 꺾임 18306">
          <a:extLst>
            <a:ext uri="{FF2B5EF4-FFF2-40B4-BE49-F238E27FC236}">
              <a16:creationId xmlns:a16="http://schemas.microsoft.com/office/drawing/2014/main" id="{B13219BB-F8FE-2553-9209-D1600AC6AD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81" name="연결선: 꺾임 18307">
          <a:extLst>
            <a:ext uri="{FF2B5EF4-FFF2-40B4-BE49-F238E27FC236}">
              <a16:creationId xmlns:a16="http://schemas.microsoft.com/office/drawing/2014/main" id="{B64EA305-6805-4BDE-77B0-C148A6E960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82" name="연결선: 꺾임 18308">
          <a:extLst>
            <a:ext uri="{FF2B5EF4-FFF2-40B4-BE49-F238E27FC236}">
              <a16:creationId xmlns:a16="http://schemas.microsoft.com/office/drawing/2014/main" id="{A346E55C-6E49-5C1D-3474-821D7349B0A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83" name="연결선: 꺾임 18309">
          <a:extLst>
            <a:ext uri="{FF2B5EF4-FFF2-40B4-BE49-F238E27FC236}">
              <a16:creationId xmlns:a16="http://schemas.microsoft.com/office/drawing/2014/main" id="{D5AABE44-FDA2-80A2-E619-383EA484F3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84" name="연결선: 꺾임 18310">
          <a:extLst>
            <a:ext uri="{FF2B5EF4-FFF2-40B4-BE49-F238E27FC236}">
              <a16:creationId xmlns:a16="http://schemas.microsoft.com/office/drawing/2014/main" id="{C791A174-66C9-DE2B-DB8A-34593C1713F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85" name="연결선: 꺾임 18313">
          <a:extLst>
            <a:ext uri="{FF2B5EF4-FFF2-40B4-BE49-F238E27FC236}">
              <a16:creationId xmlns:a16="http://schemas.microsoft.com/office/drawing/2014/main" id="{911EB91D-D3F5-FEF3-A3B9-5864A0A90CD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86" name="연결선: 꺾임 18314">
          <a:extLst>
            <a:ext uri="{FF2B5EF4-FFF2-40B4-BE49-F238E27FC236}">
              <a16:creationId xmlns:a16="http://schemas.microsoft.com/office/drawing/2014/main" id="{251A2221-8055-7273-B8ED-28A7AB92063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87" name="연결선: 꺾임 18315">
          <a:extLst>
            <a:ext uri="{FF2B5EF4-FFF2-40B4-BE49-F238E27FC236}">
              <a16:creationId xmlns:a16="http://schemas.microsoft.com/office/drawing/2014/main" id="{7FCC945A-90B8-9E17-3A38-3E8A447028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88" name="연결선: 꺾임 18316">
          <a:extLst>
            <a:ext uri="{FF2B5EF4-FFF2-40B4-BE49-F238E27FC236}">
              <a16:creationId xmlns:a16="http://schemas.microsoft.com/office/drawing/2014/main" id="{91644D22-BE4D-9A5D-133D-72C7B0E5468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89" name="연결선: 꺾임 18317">
          <a:extLst>
            <a:ext uri="{FF2B5EF4-FFF2-40B4-BE49-F238E27FC236}">
              <a16:creationId xmlns:a16="http://schemas.microsoft.com/office/drawing/2014/main" id="{24F1E69C-EF50-617F-964D-1BC212BCA9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90" name="연결선: 꺾임 18396">
          <a:extLst>
            <a:ext uri="{FF2B5EF4-FFF2-40B4-BE49-F238E27FC236}">
              <a16:creationId xmlns:a16="http://schemas.microsoft.com/office/drawing/2014/main" id="{C2E6A109-CEAF-699B-F7AF-D6B3AD479AF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91" name="연결선: 꺾임 18397">
          <a:extLst>
            <a:ext uri="{FF2B5EF4-FFF2-40B4-BE49-F238E27FC236}">
              <a16:creationId xmlns:a16="http://schemas.microsoft.com/office/drawing/2014/main" id="{A6CB8C9D-59A4-5AE9-C34B-EF9D751D987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92" name="연결선: 꺾임 18398">
          <a:extLst>
            <a:ext uri="{FF2B5EF4-FFF2-40B4-BE49-F238E27FC236}">
              <a16:creationId xmlns:a16="http://schemas.microsoft.com/office/drawing/2014/main" id="{8B2BCDB7-DB0E-F649-31ED-EC16F668FE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93" name="연결선: 꺾임 18399">
          <a:extLst>
            <a:ext uri="{FF2B5EF4-FFF2-40B4-BE49-F238E27FC236}">
              <a16:creationId xmlns:a16="http://schemas.microsoft.com/office/drawing/2014/main" id="{02DA55F2-FE1C-9517-EADC-4DBDBDC026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94" name="연결선: 꺾임 18400">
          <a:extLst>
            <a:ext uri="{FF2B5EF4-FFF2-40B4-BE49-F238E27FC236}">
              <a16:creationId xmlns:a16="http://schemas.microsoft.com/office/drawing/2014/main" id="{6CB956A2-9D3E-7AEF-E9D2-2C35E981FC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95" name="연결선: 꺾임 18403">
          <a:extLst>
            <a:ext uri="{FF2B5EF4-FFF2-40B4-BE49-F238E27FC236}">
              <a16:creationId xmlns:a16="http://schemas.microsoft.com/office/drawing/2014/main" id="{22331717-7865-60D5-405F-40B14E29C1C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96" name="연결선: 꺾임 18404">
          <a:extLst>
            <a:ext uri="{FF2B5EF4-FFF2-40B4-BE49-F238E27FC236}">
              <a16:creationId xmlns:a16="http://schemas.microsoft.com/office/drawing/2014/main" id="{6A5065FC-F64A-D7E6-C6BA-49DC28792D2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97" name="연결선: 꺾임 18405">
          <a:extLst>
            <a:ext uri="{FF2B5EF4-FFF2-40B4-BE49-F238E27FC236}">
              <a16:creationId xmlns:a16="http://schemas.microsoft.com/office/drawing/2014/main" id="{C3C5B41E-1B5D-1651-F329-99EF9A8723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98" name="연결선: 꺾임 18406">
          <a:extLst>
            <a:ext uri="{FF2B5EF4-FFF2-40B4-BE49-F238E27FC236}">
              <a16:creationId xmlns:a16="http://schemas.microsoft.com/office/drawing/2014/main" id="{055A9D46-C5CF-862F-56B0-0CE8BA2879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99" name="연결선: 꺾임 18407">
          <a:extLst>
            <a:ext uri="{FF2B5EF4-FFF2-40B4-BE49-F238E27FC236}">
              <a16:creationId xmlns:a16="http://schemas.microsoft.com/office/drawing/2014/main" id="{CF0A0756-29AC-3651-B1C4-DA04138C75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00" name="연결선: 꺾임 64591">
          <a:extLst>
            <a:ext uri="{FF2B5EF4-FFF2-40B4-BE49-F238E27FC236}">
              <a16:creationId xmlns:a16="http://schemas.microsoft.com/office/drawing/2014/main" id="{8015E8C4-F396-80AD-AA42-4759A1C9BB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01" name="연결선: 꺾임 64592">
          <a:extLst>
            <a:ext uri="{FF2B5EF4-FFF2-40B4-BE49-F238E27FC236}">
              <a16:creationId xmlns:a16="http://schemas.microsoft.com/office/drawing/2014/main" id="{1228ADDA-6DC2-8A24-67A4-6C6340840F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02" name="연결선: 꺾임 64593">
          <a:extLst>
            <a:ext uri="{FF2B5EF4-FFF2-40B4-BE49-F238E27FC236}">
              <a16:creationId xmlns:a16="http://schemas.microsoft.com/office/drawing/2014/main" id="{16E611CA-1EAB-736D-8905-AA47D43B61C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03" name="연결선: 꺾임 64594">
          <a:extLst>
            <a:ext uri="{FF2B5EF4-FFF2-40B4-BE49-F238E27FC236}">
              <a16:creationId xmlns:a16="http://schemas.microsoft.com/office/drawing/2014/main" id="{F566698F-FD89-DB8D-32BC-C8A81F868C4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04" name="연결선: 꺾임 64595">
          <a:extLst>
            <a:ext uri="{FF2B5EF4-FFF2-40B4-BE49-F238E27FC236}">
              <a16:creationId xmlns:a16="http://schemas.microsoft.com/office/drawing/2014/main" id="{6F73A9E4-FCE4-3A3A-CB13-C99A2D3EF72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05" name="연결선: 꺾임 64596">
          <a:extLst>
            <a:ext uri="{FF2B5EF4-FFF2-40B4-BE49-F238E27FC236}">
              <a16:creationId xmlns:a16="http://schemas.microsoft.com/office/drawing/2014/main" id="{B13E5ACB-06E7-A76D-7B48-96EFC83E957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06" name="연결선: 꺾임 64597">
          <a:extLst>
            <a:ext uri="{FF2B5EF4-FFF2-40B4-BE49-F238E27FC236}">
              <a16:creationId xmlns:a16="http://schemas.microsoft.com/office/drawing/2014/main" id="{B9AF528A-0E52-1F0C-8B76-5ECA727DD89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07" name="연결선: 꺾임 64598">
          <a:extLst>
            <a:ext uri="{FF2B5EF4-FFF2-40B4-BE49-F238E27FC236}">
              <a16:creationId xmlns:a16="http://schemas.microsoft.com/office/drawing/2014/main" id="{9D278007-F6BA-1C7E-8EC0-4CDF46CC97A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08" name="연결선: 꺾임 64599">
          <a:extLst>
            <a:ext uri="{FF2B5EF4-FFF2-40B4-BE49-F238E27FC236}">
              <a16:creationId xmlns:a16="http://schemas.microsoft.com/office/drawing/2014/main" id="{55DC73EB-3527-1D10-7D11-1516E20B2D1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09" name="연결선: 꺾임 64600">
          <a:extLst>
            <a:ext uri="{FF2B5EF4-FFF2-40B4-BE49-F238E27FC236}">
              <a16:creationId xmlns:a16="http://schemas.microsoft.com/office/drawing/2014/main" id="{EC32FE25-2E5F-5500-EEBD-3FC13A56591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10" name="연결선: 꺾임 64658">
          <a:extLst>
            <a:ext uri="{FF2B5EF4-FFF2-40B4-BE49-F238E27FC236}">
              <a16:creationId xmlns:a16="http://schemas.microsoft.com/office/drawing/2014/main" id="{C8F71CE3-D0DC-9E8D-A0E5-FC851AE355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11" name="연결선: 꺾임 64659">
          <a:extLst>
            <a:ext uri="{FF2B5EF4-FFF2-40B4-BE49-F238E27FC236}">
              <a16:creationId xmlns:a16="http://schemas.microsoft.com/office/drawing/2014/main" id="{68918ACC-EC34-E764-C212-D50EA4F9BE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12" name="연결선: 꺾임 64660">
          <a:extLst>
            <a:ext uri="{FF2B5EF4-FFF2-40B4-BE49-F238E27FC236}">
              <a16:creationId xmlns:a16="http://schemas.microsoft.com/office/drawing/2014/main" id="{75926721-4588-BC60-44C9-C146B57B1E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13" name="연결선: 꺾임 64661">
          <a:extLst>
            <a:ext uri="{FF2B5EF4-FFF2-40B4-BE49-F238E27FC236}">
              <a16:creationId xmlns:a16="http://schemas.microsoft.com/office/drawing/2014/main" id="{8816DA43-8919-80DC-31A2-DE94378BF3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14" name="연결선: 꺾임 64662">
          <a:extLst>
            <a:ext uri="{FF2B5EF4-FFF2-40B4-BE49-F238E27FC236}">
              <a16:creationId xmlns:a16="http://schemas.microsoft.com/office/drawing/2014/main" id="{87774F9E-30AA-1E1A-D794-1E298107C1E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15" name="연결선: 꺾임 64663">
          <a:extLst>
            <a:ext uri="{FF2B5EF4-FFF2-40B4-BE49-F238E27FC236}">
              <a16:creationId xmlns:a16="http://schemas.microsoft.com/office/drawing/2014/main" id="{6329C6D5-F619-1F2D-6B09-3213F9F01A4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16" name="연결선: 꺾임 64664">
          <a:extLst>
            <a:ext uri="{FF2B5EF4-FFF2-40B4-BE49-F238E27FC236}">
              <a16:creationId xmlns:a16="http://schemas.microsoft.com/office/drawing/2014/main" id="{659477BA-2EC3-16A6-B272-4E34C9A5231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17" name="연결선: 꺾임 64665">
          <a:extLst>
            <a:ext uri="{FF2B5EF4-FFF2-40B4-BE49-F238E27FC236}">
              <a16:creationId xmlns:a16="http://schemas.microsoft.com/office/drawing/2014/main" id="{348CCC7F-B659-BEB3-7670-B98ECEA7A81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18" name="연결선: 꺾임 64666">
          <a:extLst>
            <a:ext uri="{FF2B5EF4-FFF2-40B4-BE49-F238E27FC236}">
              <a16:creationId xmlns:a16="http://schemas.microsoft.com/office/drawing/2014/main" id="{B163337C-95A8-E97B-4DF3-EA4F4DA33C2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19" name="연결선: 꺾임 64667">
          <a:extLst>
            <a:ext uri="{FF2B5EF4-FFF2-40B4-BE49-F238E27FC236}">
              <a16:creationId xmlns:a16="http://schemas.microsoft.com/office/drawing/2014/main" id="{C33D440F-D11B-22D4-5A27-D5A11872DA4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20" name="연결선: 꺾임 64579">
          <a:extLst>
            <a:ext uri="{FF2B5EF4-FFF2-40B4-BE49-F238E27FC236}">
              <a16:creationId xmlns:a16="http://schemas.microsoft.com/office/drawing/2014/main" id="{E180AEDE-F913-684F-E14B-0881F6A8545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21" name="연결선: 꺾임 64580">
          <a:extLst>
            <a:ext uri="{FF2B5EF4-FFF2-40B4-BE49-F238E27FC236}">
              <a16:creationId xmlns:a16="http://schemas.microsoft.com/office/drawing/2014/main" id="{851BD537-42E6-9DD9-A94C-81FD6A5A5CF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22" name="연결선: 꺾임 64581">
          <a:extLst>
            <a:ext uri="{FF2B5EF4-FFF2-40B4-BE49-F238E27FC236}">
              <a16:creationId xmlns:a16="http://schemas.microsoft.com/office/drawing/2014/main" id="{43E23B32-A2DC-4923-9DCB-9802B18CA83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23" name="연결선: 꺾임 64582">
          <a:extLst>
            <a:ext uri="{FF2B5EF4-FFF2-40B4-BE49-F238E27FC236}">
              <a16:creationId xmlns:a16="http://schemas.microsoft.com/office/drawing/2014/main" id="{A1018D63-9922-4639-A242-6EBA802655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24" name="연결선: 꺾임 64583">
          <a:extLst>
            <a:ext uri="{FF2B5EF4-FFF2-40B4-BE49-F238E27FC236}">
              <a16:creationId xmlns:a16="http://schemas.microsoft.com/office/drawing/2014/main" id="{8DF48960-EC53-78B7-2494-581C3804E7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25" name="연결선: 꺾임 64584">
          <a:extLst>
            <a:ext uri="{FF2B5EF4-FFF2-40B4-BE49-F238E27FC236}">
              <a16:creationId xmlns:a16="http://schemas.microsoft.com/office/drawing/2014/main" id="{D3B4B3DA-289E-7DDF-19ED-27A42453A83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26" name="연결선: 꺾임 64585">
          <a:extLst>
            <a:ext uri="{FF2B5EF4-FFF2-40B4-BE49-F238E27FC236}">
              <a16:creationId xmlns:a16="http://schemas.microsoft.com/office/drawing/2014/main" id="{797566CF-0847-4137-6F16-502ED3F6A4C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27" name="연결선: 꺾임 64586">
          <a:extLst>
            <a:ext uri="{FF2B5EF4-FFF2-40B4-BE49-F238E27FC236}">
              <a16:creationId xmlns:a16="http://schemas.microsoft.com/office/drawing/2014/main" id="{C2EEF254-496F-CAE9-BC7F-FBEDE3CE155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28" name="연결선: 꺾임 64587">
          <a:extLst>
            <a:ext uri="{FF2B5EF4-FFF2-40B4-BE49-F238E27FC236}">
              <a16:creationId xmlns:a16="http://schemas.microsoft.com/office/drawing/2014/main" id="{9017D050-7A1C-A4EC-DB91-A6F4B343A32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29" name="연결선: 꺾임 64588">
          <a:extLst>
            <a:ext uri="{FF2B5EF4-FFF2-40B4-BE49-F238E27FC236}">
              <a16:creationId xmlns:a16="http://schemas.microsoft.com/office/drawing/2014/main" id="{DC81478F-1AAF-52BD-C2CA-7F7613AFC20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30" name="연결선: 꺾임 65019">
          <a:extLst>
            <a:ext uri="{FF2B5EF4-FFF2-40B4-BE49-F238E27FC236}">
              <a16:creationId xmlns:a16="http://schemas.microsoft.com/office/drawing/2014/main" id="{F2D0AFAE-B380-81DD-6BF0-B31F7523DCE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31" name="연결선: 꺾임 65020">
          <a:extLst>
            <a:ext uri="{FF2B5EF4-FFF2-40B4-BE49-F238E27FC236}">
              <a16:creationId xmlns:a16="http://schemas.microsoft.com/office/drawing/2014/main" id="{A2072DD2-C818-C6B3-4213-FA4F7ADEC3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32" name="연결선: 꺾임 65021">
          <a:extLst>
            <a:ext uri="{FF2B5EF4-FFF2-40B4-BE49-F238E27FC236}">
              <a16:creationId xmlns:a16="http://schemas.microsoft.com/office/drawing/2014/main" id="{2134B19A-39DB-7ECF-8619-1E6FBF0C951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33" name="연결선: 꺾임 65022">
          <a:extLst>
            <a:ext uri="{FF2B5EF4-FFF2-40B4-BE49-F238E27FC236}">
              <a16:creationId xmlns:a16="http://schemas.microsoft.com/office/drawing/2014/main" id="{0093F780-C991-A5BF-F1D4-6F92FD29B6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34" name="연결선: 꺾임 2468">
          <a:extLst>
            <a:ext uri="{FF2B5EF4-FFF2-40B4-BE49-F238E27FC236}">
              <a16:creationId xmlns:a16="http://schemas.microsoft.com/office/drawing/2014/main" id="{7E53FD18-7FE8-E4A9-20A1-0CF009FBE7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35" name="연결선: 꺾임 2469">
          <a:extLst>
            <a:ext uri="{FF2B5EF4-FFF2-40B4-BE49-F238E27FC236}">
              <a16:creationId xmlns:a16="http://schemas.microsoft.com/office/drawing/2014/main" id="{D261BA0D-C275-EF8D-DE8E-2038574820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36" name="연결선: 꺾임 2470">
          <a:extLst>
            <a:ext uri="{FF2B5EF4-FFF2-40B4-BE49-F238E27FC236}">
              <a16:creationId xmlns:a16="http://schemas.microsoft.com/office/drawing/2014/main" id="{C92C36E2-D264-B650-B798-7371DBFFBF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37" name="연결선: 꺾임 2471">
          <a:extLst>
            <a:ext uri="{FF2B5EF4-FFF2-40B4-BE49-F238E27FC236}">
              <a16:creationId xmlns:a16="http://schemas.microsoft.com/office/drawing/2014/main" id="{BA2DE6AE-7FF0-2678-B408-E9D4BBD0A73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38" name="연결선: 꺾임 2476">
          <a:extLst>
            <a:ext uri="{FF2B5EF4-FFF2-40B4-BE49-F238E27FC236}">
              <a16:creationId xmlns:a16="http://schemas.microsoft.com/office/drawing/2014/main" id="{5B639AF2-FF79-81A4-08FA-AE790AE57E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39" name="연결선: 꺾임 2488">
          <a:extLst>
            <a:ext uri="{FF2B5EF4-FFF2-40B4-BE49-F238E27FC236}">
              <a16:creationId xmlns:a16="http://schemas.microsoft.com/office/drawing/2014/main" id="{40D0BF11-2E97-7B8C-CA04-BC3240B963F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40" name="연결선: 꺾임 62141">
          <a:extLst>
            <a:ext uri="{FF2B5EF4-FFF2-40B4-BE49-F238E27FC236}">
              <a16:creationId xmlns:a16="http://schemas.microsoft.com/office/drawing/2014/main" id="{984EC6B8-6410-9852-70F2-56D8C1D640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41" name="연결선: 꺾임 62142">
          <a:extLst>
            <a:ext uri="{FF2B5EF4-FFF2-40B4-BE49-F238E27FC236}">
              <a16:creationId xmlns:a16="http://schemas.microsoft.com/office/drawing/2014/main" id="{804E1636-2A0D-4D5E-C353-26DAADEE99F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42" name="연결선: 꺾임 18005">
          <a:extLst>
            <a:ext uri="{FF2B5EF4-FFF2-40B4-BE49-F238E27FC236}">
              <a16:creationId xmlns:a16="http://schemas.microsoft.com/office/drawing/2014/main" id="{52C625CC-AC12-A021-DFF0-DE6F5EA4FB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43" name="연결선: 꺾임 18006">
          <a:extLst>
            <a:ext uri="{FF2B5EF4-FFF2-40B4-BE49-F238E27FC236}">
              <a16:creationId xmlns:a16="http://schemas.microsoft.com/office/drawing/2014/main" id="{91870151-864C-F45F-2D28-F39B58055F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44" name="연결선: 꺾임 18007">
          <a:extLst>
            <a:ext uri="{FF2B5EF4-FFF2-40B4-BE49-F238E27FC236}">
              <a16:creationId xmlns:a16="http://schemas.microsoft.com/office/drawing/2014/main" id="{9923D2D8-1117-2AAC-967B-0C9A9645F5C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45" name="연결선: 꺾임 18008">
          <a:extLst>
            <a:ext uri="{FF2B5EF4-FFF2-40B4-BE49-F238E27FC236}">
              <a16:creationId xmlns:a16="http://schemas.microsoft.com/office/drawing/2014/main" id="{E05FEC3F-8527-3587-8CDB-789893BC82F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46" name="연결선: 꺾임 18009">
          <a:extLst>
            <a:ext uri="{FF2B5EF4-FFF2-40B4-BE49-F238E27FC236}">
              <a16:creationId xmlns:a16="http://schemas.microsoft.com/office/drawing/2014/main" id="{E03B5B41-67AF-FAF0-B4A0-D0726D60713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47" name="연결선: 꺾임 18014">
          <a:extLst>
            <a:ext uri="{FF2B5EF4-FFF2-40B4-BE49-F238E27FC236}">
              <a16:creationId xmlns:a16="http://schemas.microsoft.com/office/drawing/2014/main" id="{D9E72948-D6B0-9E28-6A81-184CEC0873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48" name="연결선: 꺾임 18015">
          <a:extLst>
            <a:ext uri="{FF2B5EF4-FFF2-40B4-BE49-F238E27FC236}">
              <a16:creationId xmlns:a16="http://schemas.microsoft.com/office/drawing/2014/main" id="{C251DE3C-B811-A6A0-1735-2B7A534008F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49" name="연결선: 꺾임 18018">
          <a:extLst>
            <a:ext uri="{FF2B5EF4-FFF2-40B4-BE49-F238E27FC236}">
              <a16:creationId xmlns:a16="http://schemas.microsoft.com/office/drawing/2014/main" id="{AA5C8949-BE46-9526-CE80-F065C16405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50" name="연결선: 꺾임 18092">
          <a:extLst>
            <a:ext uri="{FF2B5EF4-FFF2-40B4-BE49-F238E27FC236}">
              <a16:creationId xmlns:a16="http://schemas.microsoft.com/office/drawing/2014/main" id="{E475088F-3262-56AE-FAD2-24AA9888629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51" name="연결선: 꺾임 18093">
          <a:extLst>
            <a:ext uri="{FF2B5EF4-FFF2-40B4-BE49-F238E27FC236}">
              <a16:creationId xmlns:a16="http://schemas.microsoft.com/office/drawing/2014/main" id="{51C742BC-6B54-1837-3F39-B0144B1C05E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52" name="연결선: 꺾임 18094">
          <a:extLst>
            <a:ext uri="{FF2B5EF4-FFF2-40B4-BE49-F238E27FC236}">
              <a16:creationId xmlns:a16="http://schemas.microsoft.com/office/drawing/2014/main" id="{19E0BC51-DFB7-DE5E-144C-9ACD06B36E9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53" name="연결선: 꺾임 18095">
          <a:extLst>
            <a:ext uri="{FF2B5EF4-FFF2-40B4-BE49-F238E27FC236}">
              <a16:creationId xmlns:a16="http://schemas.microsoft.com/office/drawing/2014/main" id="{A03E2225-B689-ECE1-4A7F-C9D40678950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54" name="연결선: 꺾임 18096">
          <a:extLst>
            <a:ext uri="{FF2B5EF4-FFF2-40B4-BE49-F238E27FC236}">
              <a16:creationId xmlns:a16="http://schemas.microsoft.com/office/drawing/2014/main" id="{9A8987D1-8A18-1092-EA8A-889A9632618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55" name="연결선: 꺾임 18097">
          <a:extLst>
            <a:ext uri="{FF2B5EF4-FFF2-40B4-BE49-F238E27FC236}">
              <a16:creationId xmlns:a16="http://schemas.microsoft.com/office/drawing/2014/main" id="{0188D246-7F65-6949-9D3A-B47A361063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56" name="연결선: 꺾임 18098">
          <a:extLst>
            <a:ext uri="{FF2B5EF4-FFF2-40B4-BE49-F238E27FC236}">
              <a16:creationId xmlns:a16="http://schemas.microsoft.com/office/drawing/2014/main" id="{3106AB82-738C-27C7-C365-F4C5FA6D31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57" name="연결선: 꺾임 18101">
          <a:extLst>
            <a:ext uri="{FF2B5EF4-FFF2-40B4-BE49-F238E27FC236}">
              <a16:creationId xmlns:a16="http://schemas.microsoft.com/office/drawing/2014/main" id="{E52F2EBD-908A-C926-9E72-C1E2E78000B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58" name="연결선: 꺾임 18104">
          <a:extLst>
            <a:ext uri="{FF2B5EF4-FFF2-40B4-BE49-F238E27FC236}">
              <a16:creationId xmlns:a16="http://schemas.microsoft.com/office/drawing/2014/main" id="{9793BD45-ABA1-9786-F0ED-99B3980C1A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59" name="연결선: 꺾임 18105">
          <a:extLst>
            <a:ext uri="{FF2B5EF4-FFF2-40B4-BE49-F238E27FC236}">
              <a16:creationId xmlns:a16="http://schemas.microsoft.com/office/drawing/2014/main" id="{9B76579F-F040-D589-0610-B83F09DFAB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60" name="연결선: 꺾임 18557">
          <a:extLst>
            <a:ext uri="{FF2B5EF4-FFF2-40B4-BE49-F238E27FC236}">
              <a16:creationId xmlns:a16="http://schemas.microsoft.com/office/drawing/2014/main" id="{51B6FA91-CDE0-BDDD-FF12-36455873FA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61" name="연결선: 꺾임 18558">
          <a:extLst>
            <a:ext uri="{FF2B5EF4-FFF2-40B4-BE49-F238E27FC236}">
              <a16:creationId xmlns:a16="http://schemas.microsoft.com/office/drawing/2014/main" id="{C8D308AD-171E-D90B-6E82-5B7ECBEA60C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62" name="연결선: 꺾임 65023">
          <a:extLst>
            <a:ext uri="{FF2B5EF4-FFF2-40B4-BE49-F238E27FC236}">
              <a16:creationId xmlns:a16="http://schemas.microsoft.com/office/drawing/2014/main" id="{57ADA8EC-06EE-A9B7-EB46-61BB02420A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63" name="연결선: 꺾임 65024">
          <a:extLst>
            <a:ext uri="{FF2B5EF4-FFF2-40B4-BE49-F238E27FC236}">
              <a16:creationId xmlns:a16="http://schemas.microsoft.com/office/drawing/2014/main" id="{8A5A6EA0-4258-7024-E290-46177D560C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64" name="연결선: 꺾임 65025">
          <a:extLst>
            <a:ext uri="{FF2B5EF4-FFF2-40B4-BE49-F238E27FC236}">
              <a16:creationId xmlns:a16="http://schemas.microsoft.com/office/drawing/2014/main" id="{E37EA1BD-B445-A188-21A4-0DEAE6E4144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65" name="연결선: 꺾임 65026">
          <a:extLst>
            <a:ext uri="{FF2B5EF4-FFF2-40B4-BE49-F238E27FC236}">
              <a16:creationId xmlns:a16="http://schemas.microsoft.com/office/drawing/2014/main" id="{21306D9D-C7A4-4012-39E8-4B4F864131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66" name="연결선: 꺾임 65027">
          <a:extLst>
            <a:ext uri="{FF2B5EF4-FFF2-40B4-BE49-F238E27FC236}">
              <a16:creationId xmlns:a16="http://schemas.microsoft.com/office/drawing/2014/main" id="{EFA5DEB7-5BDA-C859-2442-4B90CED6AA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67" name="연결선: 꺾임 65028">
          <a:extLst>
            <a:ext uri="{FF2B5EF4-FFF2-40B4-BE49-F238E27FC236}">
              <a16:creationId xmlns:a16="http://schemas.microsoft.com/office/drawing/2014/main" id="{AE37AE3B-0FEB-F91C-0831-55D01E8867F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68" name="연결선: 꺾임 65029">
          <a:extLst>
            <a:ext uri="{FF2B5EF4-FFF2-40B4-BE49-F238E27FC236}">
              <a16:creationId xmlns:a16="http://schemas.microsoft.com/office/drawing/2014/main" id="{D2062BCC-D9E4-FCE4-6B13-6A4E3EC56B8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69" name="연결선: 꺾임 65030">
          <a:extLst>
            <a:ext uri="{FF2B5EF4-FFF2-40B4-BE49-F238E27FC236}">
              <a16:creationId xmlns:a16="http://schemas.microsoft.com/office/drawing/2014/main" id="{B984029B-012D-9FE2-2F5B-DD8B6B607B4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70" name="연결선: 꺾임 1">
          <a:extLst>
            <a:ext uri="{FF2B5EF4-FFF2-40B4-BE49-F238E27FC236}">
              <a16:creationId xmlns:a16="http://schemas.microsoft.com/office/drawing/2014/main" id="{FE770DC8-1770-3341-F8E5-ECC3728B26B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71" name="연결선: 꺾임 2">
          <a:extLst>
            <a:ext uri="{FF2B5EF4-FFF2-40B4-BE49-F238E27FC236}">
              <a16:creationId xmlns:a16="http://schemas.microsoft.com/office/drawing/2014/main" id="{1B58055E-5481-832C-843E-F06B9CBD1A8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72" name="연결선: 꺾임 3">
          <a:extLst>
            <a:ext uri="{FF2B5EF4-FFF2-40B4-BE49-F238E27FC236}">
              <a16:creationId xmlns:a16="http://schemas.microsoft.com/office/drawing/2014/main" id="{35405D84-FD62-8EFC-0FEA-EDC869ED3C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73" name="연결선: 꺾임 4">
          <a:extLst>
            <a:ext uri="{FF2B5EF4-FFF2-40B4-BE49-F238E27FC236}">
              <a16:creationId xmlns:a16="http://schemas.microsoft.com/office/drawing/2014/main" id="{F8F3C140-5BFC-70A2-5B34-4F4506B39AC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74" name="연결선: 꺾임 5">
          <a:extLst>
            <a:ext uri="{FF2B5EF4-FFF2-40B4-BE49-F238E27FC236}">
              <a16:creationId xmlns:a16="http://schemas.microsoft.com/office/drawing/2014/main" id="{72A04482-9EB7-812D-74E0-41D795EB450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75" name="연결선: 꺾임 6">
          <a:extLst>
            <a:ext uri="{FF2B5EF4-FFF2-40B4-BE49-F238E27FC236}">
              <a16:creationId xmlns:a16="http://schemas.microsoft.com/office/drawing/2014/main" id="{8BC4F911-3FCB-81DB-CF72-0CD3456F7EF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76" name="연결선: 꺾임 7">
          <a:extLst>
            <a:ext uri="{FF2B5EF4-FFF2-40B4-BE49-F238E27FC236}">
              <a16:creationId xmlns:a16="http://schemas.microsoft.com/office/drawing/2014/main" id="{B88AD0BF-6DF5-3E77-B695-7199C702FB1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77" name="연결선: 꺾임 8">
          <a:extLst>
            <a:ext uri="{FF2B5EF4-FFF2-40B4-BE49-F238E27FC236}">
              <a16:creationId xmlns:a16="http://schemas.microsoft.com/office/drawing/2014/main" id="{4C9FEC97-849D-1345-E481-B6532653D2B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78" name="연결선: 꺾임 13">
          <a:extLst>
            <a:ext uri="{FF2B5EF4-FFF2-40B4-BE49-F238E27FC236}">
              <a16:creationId xmlns:a16="http://schemas.microsoft.com/office/drawing/2014/main" id="{AC5675C3-B306-9F79-04AB-32013A168E1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79" name="연결선: 꺾임 14">
          <a:extLst>
            <a:ext uri="{FF2B5EF4-FFF2-40B4-BE49-F238E27FC236}">
              <a16:creationId xmlns:a16="http://schemas.microsoft.com/office/drawing/2014/main" id="{4EB79892-F20B-6BB3-5119-044C4CA3028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80" name="연결선: 꺾임 15">
          <a:extLst>
            <a:ext uri="{FF2B5EF4-FFF2-40B4-BE49-F238E27FC236}">
              <a16:creationId xmlns:a16="http://schemas.microsoft.com/office/drawing/2014/main" id="{52F2AE0E-2E54-46A3-C84D-13981CF065C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81" name="연결선: 꺾임 25">
          <a:extLst>
            <a:ext uri="{FF2B5EF4-FFF2-40B4-BE49-F238E27FC236}">
              <a16:creationId xmlns:a16="http://schemas.microsoft.com/office/drawing/2014/main" id="{D8A5C15E-4674-B050-14E8-92AF66AB101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82" name="연결선: 꺾임 26">
          <a:extLst>
            <a:ext uri="{FF2B5EF4-FFF2-40B4-BE49-F238E27FC236}">
              <a16:creationId xmlns:a16="http://schemas.microsoft.com/office/drawing/2014/main" id="{CF0552C7-2268-43CC-AC33-ABE1C12E34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83" name="연결선: 꺾임 27">
          <a:extLst>
            <a:ext uri="{FF2B5EF4-FFF2-40B4-BE49-F238E27FC236}">
              <a16:creationId xmlns:a16="http://schemas.microsoft.com/office/drawing/2014/main" id="{FD3BACAC-B665-CECA-A225-8CB2E640A1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84" name="연결선: 꺾임 28">
          <a:extLst>
            <a:ext uri="{FF2B5EF4-FFF2-40B4-BE49-F238E27FC236}">
              <a16:creationId xmlns:a16="http://schemas.microsoft.com/office/drawing/2014/main" id="{5F07CD6B-A8A7-DC1C-CF49-A9B9C37A955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85" name="연결선: 꺾임 29">
          <a:extLst>
            <a:ext uri="{FF2B5EF4-FFF2-40B4-BE49-F238E27FC236}">
              <a16:creationId xmlns:a16="http://schemas.microsoft.com/office/drawing/2014/main" id="{26ED58F9-E763-7D0D-B51B-6FFAD04372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86" name="연결선: 꺾임 30">
          <a:extLst>
            <a:ext uri="{FF2B5EF4-FFF2-40B4-BE49-F238E27FC236}">
              <a16:creationId xmlns:a16="http://schemas.microsoft.com/office/drawing/2014/main" id="{59FD4D27-821B-8C65-BFAF-BB6154DD2E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87" name="연결선: 꺾임 31">
          <a:extLst>
            <a:ext uri="{FF2B5EF4-FFF2-40B4-BE49-F238E27FC236}">
              <a16:creationId xmlns:a16="http://schemas.microsoft.com/office/drawing/2014/main" id="{945C5FD5-70FD-F173-2EFC-F67F532FFAC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88" name="연결선: 꺾임 32">
          <a:extLst>
            <a:ext uri="{FF2B5EF4-FFF2-40B4-BE49-F238E27FC236}">
              <a16:creationId xmlns:a16="http://schemas.microsoft.com/office/drawing/2014/main" id="{8253923E-3D0D-B3F4-7C15-F87DF40916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89" name="연결선: 꺾임 37">
          <a:extLst>
            <a:ext uri="{FF2B5EF4-FFF2-40B4-BE49-F238E27FC236}">
              <a16:creationId xmlns:a16="http://schemas.microsoft.com/office/drawing/2014/main" id="{A78D2D55-BC5D-DB43-B682-E06392605F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90" name="연결선: 꺾임 64694">
          <a:extLst>
            <a:ext uri="{FF2B5EF4-FFF2-40B4-BE49-F238E27FC236}">
              <a16:creationId xmlns:a16="http://schemas.microsoft.com/office/drawing/2014/main" id="{9B384537-05A3-0F1B-C4A0-DED8632386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91" name="연결선: 꺾임 142">
          <a:extLst>
            <a:ext uri="{FF2B5EF4-FFF2-40B4-BE49-F238E27FC236}">
              <a16:creationId xmlns:a16="http://schemas.microsoft.com/office/drawing/2014/main" id="{63F36FFB-0B32-4E75-AC5F-83ACC93BF37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92" name="연결선: 꺾임 143">
          <a:extLst>
            <a:ext uri="{FF2B5EF4-FFF2-40B4-BE49-F238E27FC236}">
              <a16:creationId xmlns:a16="http://schemas.microsoft.com/office/drawing/2014/main" id="{DD668848-0E9F-4294-88D7-7D15D593739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93" name="연결선: 꺾임 144">
          <a:extLst>
            <a:ext uri="{FF2B5EF4-FFF2-40B4-BE49-F238E27FC236}">
              <a16:creationId xmlns:a16="http://schemas.microsoft.com/office/drawing/2014/main" id="{7DBCD8EC-7E8A-4A9A-B9FB-E2EC490E2A0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94" name="연결선: 꺾임 145">
          <a:extLst>
            <a:ext uri="{FF2B5EF4-FFF2-40B4-BE49-F238E27FC236}">
              <a16:creationId xmlns:a16="http://schemas.microsoft.com/office/drawing/2014/main" id="{C1D1C9C4-36DB-4D88-9588-303DF59302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95" name="연결선: 꺾임 146">
          <a:extLst>
            <a:ext uri="{FF2B5EF4-FFF2-40B4-BE49-F238E27FC236}">
              <a16:creationId xmlns:a16="http://schemas.microsoft.com/office/drawing/2014/main" id="{D5808208-6C98-4965-8F19-F257AE71CC4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96" name="연결선: 꺾임 147">
          <a:extLst>
            <a:ext uri="{FF2B5EF4-FFF2-40B4-BE49-F238E27FC236}">
              <a16:creationId xmlns:a16="http://schemas.microsoft.com/office/drawing/2014/main" id="{788EBC59-244A-4E3E-B0B8-7EC913E6B3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97" name="연결선: 꺾임 148">
          <a:extLst>
            <a:ext uri="{FF2B5EF4-FFF2-40B4-BE49-F238E27FC236}">
              <a16:creationId xmlns:a16="http://schemas.microsoft.com/office/drawing/2014/main" id="{E7952225-22AC-4B22-ADD2-8ABC77A8B84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98" name="연결선: 꺾임 149">
          <a:extLst>
            <a:ext uri="{FF2B5EF4-FFF2-40B4-BE49-F238E27FC236}">
              <a16:creationId xmlns:a16="http://schemas.microsoft.com/office/drawing/2014/main" id="{9C336110-3DB1-4749-9C10-2FD66C8EA7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99" name="연결선: 꺾임 150">
          <a:extLst>
            <a:ext uri="{FF2B5EF4-FFF2-40B4-BE49-F238E27FC236}">
              <a16:creationId xmlns:a16="http://schemas.microsoft.com/office/drawing/2014/main" id="{18149BBD-6FC9-418F-B41E-6B08409D5B9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00" name="연결선: 꺾임 151">
          <a:extLst>
            <a:ext uri="{FF2B5EF4-FFF2-40B4-BE49-F238E27FC236}">
              <a16:creationId xmlns:a16="http://schemas.microsoft.com/office/drawing/2014/main" id="{A3B1378F-3F18-4343-AA3D-ED8437ED4B4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01" name="연결선: 꺾임 152">
          <a:extLst>
            <a:ext uri="{FF2B5EF4-FFF2-40B4-BE49-F238E27FC236}">
              <a16:creationId xmlns:a16="http://schemas.microsoft.com/office/drawing/2014/main" id="{A18660C0-A969-4204-ADFE-C566E40E9F1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02" name="연결선: 꺾임 153">
          <a:extLst>
            <a:ext uri="{FF2B5EF4-FFF2-40B4-BE49-F238E27FC236}">
              <a16:creationId xmlns:a16="http://schemas.microsoft.com/office/drawing/2014/main" id="{E1E16F24-0DEA-432C-887F-8AF5D2B1717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03" name="연결선: 꺾임 154">
          <a:extLst>
            <a:ext uri="{FF2B5EF4-FFF2-40B4-BE49-F238E27FC236}">
              <a16:creationId xmlns:a16="http://schemas.microsoft.com/office/drawing/2014/main" id="{7B151077-CBA5-444D-8D41-E92FA97349F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04" name="연결선: 꺾임 155">
          <a:extLst>
            <a:ext uri="{FF2B5EF4-FFF2-40B4-BE49-F238E27FC236}">
              <a16:creationId xmlns:a16="http://schemas.microsoft.com/office/drawing/2014/main" id="{C94AFDB9-B0CC-4E51-BCC5-865B0A854B7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05" name="연결선: 꺾임 156">
          <a:extLst>
            <a:ext uri="{FF2B5EF4-FFF2-40B4-BE49-F238E27FC236}">
              <a16:creationId xmlns:a16="http://schemas.microsoft.com/office/drawing/2014/main" id="{C24BF470-032F-4EB5-8394-AB7B9E858B9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06" name="연결선: 꺾임 157">
          <a:extLst>
            <a:ext uri="{FF2B5EF4-FFF2-40B4-BE49-F238E27FC236}">
              <a16:creationId xmlns:a16="http://schemas.microsoft.com/office/drawing/2014/main" id="{2464185D-BD02-4748-B3C8-D81875FFFB5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07" name="연결선: 꺾임 158">
          <a:extLst>
            <a:ext uri="{FF2B5EF4-FFF2-40B4-BE49-F238E27FC236}">
              <a16:creationId xmlns:a16="http://schemas.microsoft.com/office/drawing/2014/main" id="{F83EECF1-F0E9-42F9-8532-09CC15A4EA7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08" name="연결선: 꺾임 159">
          <a:extLst>
            <a:ext uri="{FF2B5EF4-FFF2-40B4-BE49-F238E27FC236}">
              <a16:creationId xmlns:a16="http://schemas.microsoft.com/office/drawing/2014/main" id="{59597519-903C-4A1D-BCFF-ABF8535AF58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09" name="연결선: 꺾임 160">
          <a:extLst>
            <a:ext uri="{FF2B5EF4-FFF2-40B4-BE49-F238E27FC236}">
              <a16:creationId xmlns:a16="http://schemas.microsoft.com/office/drawing/2014/main" id="{ADE04D6B-DD2C-425B-A0AD-3AFC4E6199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10" name="연결선: 꺾임 161">
          <a:extLst>
            <a:ext uri="{FF2B5EF4-FFF2-40B4-BE49-F238E27FC236}">
              <a16:creationId xmlns:a16="http://schemas.microsoft.com/office/drawing/2014/main" id="{AD420273-C17F-42B8-9B2D-05DDD4F72CF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11" name="연결선: 꺾임 162">
          <a:extLst>
            <a:ext uri="{FF2B5EF4-FFF2-40B4-BE49-F238E27FC236}">
              <a16:creationId xmlns:a16="http://schemas.microsoft.com/office/drawing/2014/main" id="{B5C38DD8-6652-440C-8F36-601A23FE6E5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12" name="연결선: 꺾임 163">
          <a:extLst>
            <a:ext uri="{FF2B5EF4-FFF2-40B4-BE49-F238E27FC236}">
              <a16:creationId xmlns:a16="http://schemas.microsoft.com/office/drawing/2014/main" id="{9DDBA778-6BF9-46AA-A257-791E367666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13" name="연결선: 꺾임 164">
          <a:extLst>
            <a:ext uri="{FF2B5EF4-FFF2-40B4-BE49-F238E27FC236}">
              <a16:creationId xmlns:a16="http://schemas.microsoft.com/office/drawing/2014/main" id="{9C26F931-EA04-438C-AF57-D8F5D6E6EB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14" name="연결선: 꺾임 165">
          <a:extLst>
            <a:ext uri="{FF2B5EF4-FFF2-40B4-BE49-F238E27FC236}">
              <a16:creationId xmlns:a16="http://schemas.microsoft.com/office/drawing/2014/main" id="{6FAA1722-890C-4429-BFE0-B5FB26D9440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15" name="연결선: 꺾임 166">
          <a:extLst>
            <a:ext uri="{FF2B5EF4-FFF2-40B4-BE49-F238E27FC236}">
              <a16:creationId xmlns:a16="http://schemas.microsoft.com/office/drawing/2014/main" id="{997B68C5-AAE1-419D-B5F2-FFEF01EDF6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16" name="연결선: 꺾임 167">
          <a:extLst>
            <a:ext uri="{FF2B5EF4-FFF2-40B4-BE49-F238E27FC236}">
              <a16:creationId xmlns:a16="http://schemas.microsoft.com/office/drawing/2014/main" id="{613B3C47-6AE5-4C05-AA06-CB2D3B2622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17" name="연결선: 꺾임 168">
          <a:extLst>
            <a:ext uri="{FF2B5EF4-FFF2-40B4-BE49-F238E27FC236}">
              <a16:creationId xmlns:a16="http://schemas.microsoft.com/office/drawing/2014/main" id="{B19F73FB-13FA-4B3B-B2BE-3994BC65FBC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18" name="연결선: 꺾임 169">
          <a:extLst>
            <a:ext uri="{FF2B5EF4-FFF2-40B4-BE49-F238E27FC236}">
              <a16:creationId xmlns:a16="http://schemas.microsoft.com/office/drawing/2014/main" id="{96A4B329-4DE7-4602-9E44-8897A98E006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19" name="연결선: 꺾임 170">
          <a:extLst>
            <a:ext uri="{FF2B5EF4-FFF2-40B4-BE49-F238E27FC236}">
              <a16:creationId xmlns:a16="http://schemas.microsoft.com/office/drawing/2014/main" id="{7AA10977-F7F0-4F1D-B667-4A58ECED73A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20" name="연결선: 꺾임 171">
          <a:extLst>
            <a:ext uri="{FF2B5EF4-FFF2-40B4-BE49-F238E27FC236}">
              <a16:creationId xmlns:a16="http://schemas.microsoft.com/office/drawing/2014/main" id="{94B6D560-0B52-4E48-9508-9C9C0E9D1C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21" name="연결선: 꺾임 172">
          <a:extLst>
            <a:ext uri="{FF2B5EF4-FFF2-40B4-BE49-F238E27FC236}">
              <a16:creationId xmlns:a16="http://schemas.microsoft.com/office/drawing/2014/main" id="{7258F5BC-E2A7-44D0-AA13-C2A0F2F1575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22" name="연결선: 꺾임 173">
          <a:extLst>
            <a:ext uri="{FF2B5EF4-FFF2-40B4-BE49-F238E27FC236}">
              <a16:creationId xmlns:a16="http://schemas.microsoft.com/office/drawing/2014/main" id="{1FCC178D-29A1-4891-82E4-62336245E0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23" name="연결선: 꺾임 174">
          <a:extLst>
            <a:ext uri="{FF2B5EF4-FFF2-40B4-BE49-F238E27FC236}">
              <a16:creationId xmlns:a16="http://schemas.microsoft.com/office/drawing/2014/main" id="{D71FD233-4562-462C-BAE8-6EE48657F1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24" name="연결선: 꺾임 175">
          <a:extLst>
            <a:ext uri="{FF2B5EF4-FFF2-40B4-BE49-F238E27FC236}">
              <a16:creationId xmlns:a16="http://schemas.microsoft.com/office/drawing/2014/main" id="{BAACCEF7-D031-47DC-A927-8121D904D13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25" name="연결선: 꺾임 176">
          <a:extLst>
            <a:ext uri="{FF2B5EF4-FFF2-40B4-BE49-F238E27FC236}">
              <a16:creationId xmlns:a16="http://schemas.microsoft.com/office/drawing/2014/main" id="{1EFAC44B-F456-4E80-B352-F1B2FC38DAE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26" name="연결선: 꺾임 177">
          <a:extLst>
            <a:ext uri="{FF2B5EF4-FFF2-40B4-BE49-F238E27FC236}">
              <a16:creationId xmlns:a16="http://schemas.microsoft.com/office/drawing/2014/main" id="{B1AA5FEB-4C06-4683-9F34-0670F66C7CD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27" name="연결선: 꺾임 178">
          <a:extLst>
            <a:ext uri="{FF2B5EF4-FFF2-40B4-BE49-F238E27FC236}">
              <a16:creationId xmlns:a16="http://schemas.microsoft.com/office/drawing/2014/main" id="{61FCCA01-9521-465F-BBFB-C5907E1B21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28" name="연결선: 꺾임 179">
          <a:extLst>
            <a:ext uri="{FF2B5EF4-FFF2-40B4-BE49-F238E27FC236}">
              <a16:creationId xmlns:a16="http://schemas.microsoft.com/office/drawing/2014/main" id="{1198F6D1-8503-454C-A1CE-5E29887F7C4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29" name="연결선: 꺾임 180">
          <a:extLst>
            <a:ext uri="{FF2B5EF4-FFF2-40B4-BE49-F238E27FC236}">
              <a16:creationId xmlns:a16="http://schemas.microsoft.com/office/drawing/2014/main" id="{A7917038-9D24-482F-B847-B03DD5DE710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30" name="연결선: 꺾임 181">
          <a:extLst>
            <a:ext uri="{FF2B5EF4-FFF2-40B4-BE49-F238E27FC236}">
              <a16:creationId xmlns:a16="http://schemas.microsoft.com/office/drawing/2014/main" id="{4D7E4032-5BDA-4668-B587-368DD418CDC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31" name="연결선: 꺾임 182">
          <a:extLst>
            <a:ext uri="{FF2B5EF4-FFF2-40B4-BE49-F238E27FC236}">
              <a16:creationId xmlns:a16="http://schemas.microsoft.com/office/drawing/2014/main" id="{600E6FAF-0430-49ED-96A2-27CC1D9B090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32" name="연결선: 꺾임 183">
          <a:extLst>
            <a:ext uri="{FF2B5EF4-FFF2-40B4-BE49-F238E27FC236}">
              <a16:creationId xmlns:a16="http://schemas.microsoft.com/office/drawing/2014/main" id="{F971A612-C661-407D-B526-33296E46EA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33" name="연결선: 꺾임 184">
          <a:extLst>
            <a:ext uri="{FF2B5EF4-FFF2-40B4-BE49-F238E27FC236}">
              <a16:creationId xmlns:a16="http://schemas.microsoft.com/office/drawing/2014/main" id="{A08790F9-711C-4C19-9373-1EF92F35132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34" name="연결선: 꺾임 185">
          <a:extLst>
            <a:ext uri="{FF2B5EF4-FFF2-40B4-BE49-F238E27FC236}">
              <a16:creationId xmlns:a16="http://schemas.microsoft.com/office/drawing/2014/main" id="{53D511DD-1007-492A-8B15-23FE8C87267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35" name="연결선: 꺾임 186">
          <a:extLst>
            <a:ext uri="{FF2B5EF4-FFF2-40B4-BE49-F238E27FC236}">
              <a16:creationId xmlns:a16="http://schemas.microsoft.com/office/drawing/2014/main" id="{414B641A-670C-4E5E-97E9-9AED92C411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36" name="연결선: 꺾임 187">
          <a:extLst>
            <a:ext uri="{FF2B5EF4-FFF2-40B4-BE49-F238E27FC236}">
              <a16:creationId xmlns:a16="http://schemas.microsoft.com/office/drawing/2014/main" id="{F43D79E7-9206-4DBA-B2B0-1F2C2B9F09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37" name="연결선: 꺾임 188">
          <a:extLst>
            <a:ext uri="{FF2B5EF4-FFF2-40B4-BE49-F238E27FC236}">
              <a16:creationId xmlns:a16="http://schemas.microsoft.com/office/drawing/2014/main" id="{AEF4946E-DE08-428C-8D50-FD93DF0E8DC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38" name="연결선: 꺾임 189">
          <a:extLst>
            <a:ext uri="{FF2B5EF4-FFF2-40B4-BE49-F238E27FC236}">
              <a16:creationId xmlns:a16="http://schemas.microsoft.com/office/drawing/2014/main" id="{28EF465F-DE90-4E7F-AE0C-8EB17B7EC8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39" name="연결선: 꺾임 190">
          <a:extLst>
            <a:ext uri="{FF2B5EF4-FFF2-40B4-BE49-F238E27FC236}">
              <a16:creationId xmlns:a16="http://schemas.microsoft.com/office/drawing/2014/main" id="{70710D1F-8131-46F0-BF37-E78266C2B98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40" name="연결선: 꺾임 191">
          <a:extLst>
            <a:ext uri="{FF2B5EF4-FFF2-40B4-BE49-F238E27FC236}">
              <a16:creationId xmlns:a16="http://schemas.microsoft.com/office/drawing/2014/main" id="{FD47F098-FF55-41C5-AAAE-2FA984BE99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41" name="연결선: 꺾임 192">
          <a:extLst>
            <a:ext uri="{FF2B5EF4-FFF2-40B4-BE49-F238E27FC236}">
              <a16:creationId xmlns:a16="http://schemas.microsoft.com/office/drawing/2014/main" id="{B516718D-43D4-4025-8876-E106FCC6E3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42" name="연결선: 꺾임 193">
          <a:extLst>
            <a:ext uri="{FF2B5EF4-FFF2-40B4-BE49-F238E27FC236}">
              <a16:creationId xmlns:a16="http://schemas.microsoft.com/office/drawing/2014/main" id="{FF730DF5-1A3B-4766-8B99-A02FA0F345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43" name="연결선: 꺾임 194">
          <a:extLst>
            <a:ext uri="{FF2B5EF4-FFF2-40B4-BE49-F238E27FC236}">
              <a16:creationId xmlns:a16="http://schemas.microsoft.com/office/drawing/2014/main" id="{98AD065B-7C11-46B8-A38A-83274EEF419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44" name="연결선: 꺾임 195">
          <a:extLst>
            <a:ext uri="{FF2B5EF4-FFF2-40B4-BE49-F238E27FC236}">
              <a16:creationId xmlns:a16="http://schemas.microsoft.com/office/drawing/2014/main" id="{4D60C7D4-C3FA-40ED-BFDD-46276CF303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45" name="연결선: 꺾임 196">
          <a:extLst>
            <a:ext uri="{FF2B5EF4-FFF2-40B4-BE49-F238E27FC236}">
              <a16:creationId xmlns:a16="http://schemas.microsoft.com/office/drawing/2014/main" id="{F93E8DC9-7361-4204-92A6-C1E866DC57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46" name="연결선: 꺾임 197">
          <a:extLst>
            <a:ext uri="{FF2B5EF4-FFF2-40B4-BE49-F238E27FC236}">
              <a16:creationId xmlns:a16="http://schemas.microsoft.com/office/drawing/2014/main" id="{C068A266-349B-4FAF-AA06-C4338E33A34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47" name="연결선: 꺾임 198">
          <a:extLst>
            <a:ext uri="{FF2B5EF4-FFF2-40B4-BE49-F238E27FC236}">
              <a16:creationId xmlns:a16="http://schemas.microsoft.com/office/drawing/2014/main" id="{E9631B7A-C8D8-4AA2-BC79-CB3F8DB86E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48" name="연결선: 꺾임 199">
          <a:extLst>
            <a:ext uri="{FF2B5EF4-FFF2-40B4-BE49-F238E27FC236}">
              <a16:creationId xmlns:a16="http://schemas.microsoft.com/office/drawing/2014/main" id="{75FA18D2-9253-4744-B3B1-37E664F147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49" name="연결선: 꺾임 200">
          <a:extLst>
            <a:ext uri="{FF2B5EF4-FFF2-40B4-BE49-F238E27FC236}">
              <a16:creationId xmlns:a16="http://schemas.microsoft.com/office/drawing/2014/main" id="{FCF9F5DD-C8AA-400D-ABF6-BEC66C35EC5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50" name="연결선: 꺾임 201">
          <a:extLst>
            <a:ext uri="{FF2B5EF4-FFF2-40B4-BE49-F238E27FC236}">
              <a16:creationId xmlns:a16="http://schemas.microsoft.com/office/drawing/2014/main" id="{EC76225B-342B-4240-B344-AFB176DC489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51" name="연결선: 꺾임 202">
          <a:extLst>
            <a:ext uri="{FF2B5EF4-FFF2-40B4-BE49-F238E27FC236}">
              <a16:creationId xmlns:a16="http://schemas.microsoft.com/office/drawing/2014/main" id="{E5D67502-7550-4E25-AA87-691DF2A2C4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52" name="연결선: 꺾임 203">
          <a:extLst>
            <a:ext uri="{FF2B5EF4-FFF2-40B4-BE49-F238E27FC236}">
              <a16:creationId xmlns:a16="http://schemas.microsoft.com/office/drawing/2014/main" id="{9A753F7D-5AF0-4FE3-AB8D-274DC0506FD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53" name="연결선: 꺾임 204">
          <a:extLst>
            <a:ext uri="{FF2B5EF4-FFF2-40B4-BE49-F238E27FC236}">
              <a16:creationId xmlns:a16="http://schemas.microsoft.com/office/drawing/2014/main" id="{F3AD53D7-3232-4F2B-ADF4-349506C4F40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54" name="연결선: 꺾임 205">
          <a:extLst>
            <a:ext uri="{FF2B5EF4-FFF2-40B4-BE49-F238E27FC236}">
              <a16:creationId xmlns:a16="http://schemas.microsoft.com/office/drawing/2014/main" id="{8F5B3AF8-1811-4437-B36D-F2BB9E49478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55" name="연결선: 꺾임 206">
          <a:extLst>
            <a:ext uri="{FF2B5EF4-FFF2-40B4-BE49-F238E27FC236}">
              <a16:creationId xmlns:a16="http://schemas.microsoft.com/office/drawing/2014/main" id="{FEAB0C88-53ED-4A31-B8ED-7784707375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56" name="연결선: 꺾임 207">
          <a:extLst>
            <a:ext uri="{FF2B5EF4-FFF2-40B4-BE49-F238E27FC236}">
              <a16:creationId xmlns:a16="http://schemas.microsoft.com/office/drawing/2014/main" id="{9094E276-08AC-4274-8F93-3582E7AE92F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57" name="연결선: 꺾임 208">
          <a:extLst>
            <a:ext uri="{FF2B5EF4-FFF2-40B4-BE49-F238E27FC236}">
              <a16:creationId xmlns:a16="http://schemas.microsoft.com/office/drawing/2014/main" id="{019A37DF-D000-4298-A46E-8ED420F12FC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58" name="연결선: 꺾임 209">
          <a:extLst>
            <a:ext uri="{FF2B5EF4-FFF2-40B4-BE49-F238E27FC236}">
              <a16:creationId xmlns:a16="http://schemas.microsoft.com/office/drawing/2014/main" id="{F316A5D9-26F5-40A2-B098-2D3589B0776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59" name="연결선: 꺾임 210">
          <a:extLst>
            <a:ext uri="{FF2B5EF4-FFF2-40B4-BE49-F238E27FC236}">
              <a16:creationId xmlns:a16="http://schemas.microsoft.com/office/drawing/2014/main" id="{293D604C-05C8-4B71-9589-FC135130716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60" name="연결선: 꺾임 211">
          <a:extLst>
            <a:ext uri="{FF2B5EF4-FFF2-40B4-BE49-F238E27FC236}">
              <a16:creationId xmlns:a16="http://schemas.microsoft.com/office/drawing/2014/main" id="{01E86E51-F7E2-43B8-A713-E992C8C0D76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61" name="연결선: 꺾임 212">
          <a:extLst>
            <a:ext uri="{FF2B5EF4-FFF2-40B4-BE49-F238E27FC236}">
              <a16:creationId xmlns:a16="http://schemas.microsoft.com/office/drawing/2014/main" id="{F28E8BF3-69D4-4193-A7C2-62BFD567740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62" name="연결선: 꺾임 213">
          <a:extLst>
            <a:ext uri="{FF2B5EF4-FFF2-40B4-BE49-F238E27FC236}">
              <a16:creationId xmlns:a16="http://schemas.microsoft.com/office/drawing/2014/main" id="{95C84EE7-44BB-4CEC-8CAE-779F3B0B7DE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63" name="연결선: 꺾임 214">
          <a:extLst>
            <a:ext uri="{FF2B5EF4-FFF2-40B4-BE49-F238E27FC236}">
              <a16:creationId xmlns:a16="http://schemas.microsoft.com/office/drawing/2014/main" id="{A0410D4D-2185-436C-B7EB-3DBC4AD4EFB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64" name="연결선: 꺾임 215">
          <a:extLst>
            <a:ext uri="{FF2B5EF4-FFF2-40B4-BE49-F238E27FC236}">
              <a16:creationId xmlns:a16="http://schemas.microsoft.com/office/drawing/2014/main" id="{732E517B-2EFF-4CD8-8856-36CCB495113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65" name="연결선: 꺾임 216">
          <a:extLst>
            <a:ext uri="{FF2B5EF4-FFF2-40B4-BE49-F238E27FC236}">
              <a16:creationId xmlns:a16="http://schemas.microsoft.com/office/drawing/2014/main" id="{E8049D9F-7344-4EC3-8E21-F3FB049DD44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66" name="연결선: 꺾임 217">
          <a:extLst>
            <a:ext uri="{FF2B5EF4-FFF2-40B4-BE49-F238E27FC236}">
              <a16:creationId xmlns:a16="http://schemas.microsoft.com/office/drawing/2014/main" id="{31A193BF-E648-4DAD-9059-86847E76E1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67" name="연결선: 꺾임 218">
          <a:extLst>
            <a:ext uri="{FF2B5EF4-FFF2-40B4-BE49-F238E27FC236}">
              <a16:creationId xmlns:a16="http://schemas.microsoft.com/office/drawing/2014/main" id="{4B2AA20D-1D1B-4659-89FA-D525CD91759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68" name="연결선: 꺾임 219">
          <a:extLst>
            <a:ext uri="{FF2B5EF4-FFF2-40B4-BE49-F238E27FC236}">
              <a16:creationId xmlns:a16="http://schemas.microsoft.com/office/drawing/2014/main" id="{3DAD4410-6383-4E78-A58E-B25309132E3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69" name="연결선: 꺾임 220">
          <a:extLst>
            <a:ext uri="{FF2B5EF4-FFF2-40B4-BE49-F238E27FC236}">
              <a16:creationId xmlns:a16="http://schemas.microsoft.com/office/drawing/2014/main" id="{EDC20A80-3EAE-47B3-88EE-BFD28634F8E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70" name="연결선: 꺾임 221">
          <a:extLst>
            <a:ext uri="{FF2B5EF4-FFF2-40B4-BE49-F238E27FC236}">
              <a16:creationId xmlns:a16="http://schemas.microsoft.com/office/drawing/2014/main" id="{687D1B1E-E3E9-46BD-863C-F0C8335381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71" name="연결선: 꺾임 222">
          <a:extLst>
            <a:ext uri="{FF2B5EF4-FFF2-40B4-BE49-F238E27FC236}">
              <a16:creationId xmlns:a16="http://schemas.microsoft.com/office/drawing/2014/main" id="{B82839D1-B0D5-4EAB-A2D8-62609DFEBC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72" name="연결선: 꺾임 223">
          <a:extLst>
            <a:ext uri="{FF2B5EF4-FFF2-40B4-BE49-F238E27FC236}">
              <a16:creationId xmlns:a16="http://schemas.microsoft.com/office/drawing/2014/main" id="{2D8692FE-DFC1-414F-A311-F24F2E65A8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73" name="연결선: 꺾임 224">
          <a:extLst>
            <a:ext uri="{FF2B5EF4-FFF2-40B4-BE49-F238E27FC236}">
              <a16:creationId xmlns:a16="http://schemas.microsoft.com/office/drawing/2014/main" id="{8914E56E-5ECD-4D3E-B7B7-C6027E5F2C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74" name="연결선: 꺾임 225">
          <a:extLst>
            <a:ext uri="{FF2B5EF4-FFF2-40B4-BE49-F238E27FC236}">
              <a16:creationId xmlns:a16="http://schemas.microsoft.com/office/drawing/2014/main" id="{54DBA795-C3E9-431F-BD88-72C3678578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75" name="연결선: 꺾임 226">
          <a:extLst>
            <a:ext uri="{FF2B5EF4-FFF2-40B4-BE49-F238E27FC236}">
              <a16:creationId xmlns:a16="http://schemas.microsoft.com/office/drawing/2014/main" id="{1E7656A4-79FA-4FCF-B4A0-7C7966F4253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76" name="연결선: 꺾임 227">
          <a:extLst>
            <a:ext uri="{FF2B5EF4-FFF2-40B4-BE49-F238E27FC236}">
              <a16:creationId xmlns:a16="http://schemas.microsoft.com/office/drawing/2014/main" id="{90A58713-6F87-4381-9566-4CD5C779FD7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77" name="연결선: 꺾임 228">
          <a:extLst>
            <a:ext uri="{FF2B5EF4-FFF2-40B4-BE49-F238E27FC236}">
              <a16:creationId xmlns:a16="http://schemas.microsoft.com/office/drawing/2014/main" id="{69E292C0-86BE-4E2C-99FB-AB0DA9FB79A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78" name="연결선: 꺾임 229">
          <a:extLst>
            <a:ext uri="{FF2B5EF4-FFF2-40B4-BE49-F238E27FC236}">
              <a16:creationId xmlns:a16="http://schemas.microsoft.com/office/drawing/2014/main" id="{88626CA2-6144-4B87-8E6C-263C476815E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79" name="연결선: 꺾임 230">
          <a:extLst>
            <a:ext uri="{FF2B5EF4-FFF2-40B4-BE49-F238E27FC236}">
              <a16:creationId xmlns:a16="http://schemas.microsoft.com/office/drawing/2014/main" id="{BADBD111-C1BB-4154-AA9D-A3A36476BD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80" name="연결선: 꺾임 231">
          <a:extLst>
            <a:ext uri="{FF2B5EF4-FFF2-40B4-BE49-F238E27FC236}">
              <a16:creationId xmlns:a16="http://schemas.microsoft.com/office/drawing/2014/main" id="{042CD6A9-F798-4F11-9ED3-2E2B574FA3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81" name="연결선: 꺾임 232">
          <a:extLst>
            <a:ext uri="{FF2B5EF4-FFF2-40B4-BE49-F238E27FC236}">
              <a16:creationId xmlns:a16="http://schemas.microsoft.com/office/drawing/2014/main" id="{E436FF10-865D-45C9-9254-2F469F440F9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82" name="연결선: 꺾임 233">
          <a:extLst>
            <a:ext uri="{FF2B5EF4-FFF2-40B4-BE49-F238E27FC236}">
              <a16:creationId xmlns:a16="http://schemas.microsoft.com/office/drawing/2014/main" id="{B3BFA687-191E-4C95-884D-B31B52AAD78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83" name="연결선: 꺾임 234">
          <a:extLst>
            <a:ext uri="{FF2B5EF4-FFF2-40B4-BE49-F238E27FC236}">
              <a16:creationId xmlns:a16="http://schemas.microsoft.com/office/drawing/2014/main" id="{7107F834-0405-4630-811B-9E16EFDECE7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84" name="연결선: 꺾임 235">
          <a:extLst>
            <a:ext uri="{FF2B5EF4-FFF2-40B4-BE49-F238E27FC236}">
              <a16:creationId xmlns:a16="http://schemas.microsoft.com/office/drawing/2014/main" id="{B6B6F9C6-5105-41A9-A41A-D64C7C263B8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85" name="연결선: 꺾임 236">
          <a:extLst>
            <a:ext uri="{FF2B5EF4-FFF2-40B4-BE49-F238E27FC236}">
              <a16:creationId xmlns:a16="http://schemas.microsoft.com/office/drawing/2014/main" id="{A55E8074-314B-4FA3-A011-ABD0EA34EE9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86" name="연결선: 꺾임 237">
          <a:extLst>
            <a:ext uri="{FF2B5EF4-FFF2-40B4-BE49-F238E27FC236}">
              <a16:creationId xmlns:a16="http://schemas.microsoft.com/office/drawing/2014/main" id="{8654C2E1-EB42-4158-A0E9-AD09A025EF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87" name="연결선: 꺾임 238">
          <a:extLst>
            <a:ext uri="{FF2B5EF4-FFF2-40B4-BE49-F238E27FC236}">
              <a16:creationId xmlns:a16="http://schemas.microsoft.com/office/drawing/2014/main" id="{9FB14185-5890-4F08-A167-A8270570302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88" name="연결선: 꺾임 239">
          <a:extLst>
            <a:ext uri="{FF2B5EF4-FFF2-40B4-BE49-F238E27FC236}">
              <a16:creationId xmlns:a16="http://schemas.microsoft.com/office/drawing/2014/main" id="{A7550B10-01C2-46D1-AF73-79C38F3D90C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89" name="연결선: 꺾임 240">
          <a:extLst>
            <a:ext uri="{FF2B5EF4-FFF2-40B4-BE49-F238E27FC236}">
              <a16:creationId xmlns:a16="http://schemas.microsoft.com/office/drawing/2014/main" id="{3CF915F7-5D79-4969-B753-B1E183E9B34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90" name="연결선: 꺾임 241">
          <a:extLst>
            <a:ext uri="{FF2B5EF4-FFF2-40B4-BE49-F238E27FC236}">
              <a16:creationId xmlns:a16="http://schemas.microsoft.com/office/drawing/2014/main" id="{F4B56D6C-0A0A-41DC-BE11-B0AE1C7D7A7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91" name="연결선: 꺾임 242">
          <a:extLst>
            <a:ext uri="{FF2B5EF4-FFF2-40B4-BE49-F238E27FC236}">
              <a16:creationId xmlns:a16="http://schemas.microsoft.com/office/drawing/2014/main" id="{E8B24E45-B744-4C87-9814-F064F85F722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92" name="연결선: 꺾임 243">
          <a:extLst>
            <a:ext uri="{FF2B5EF4-FFF2-40B4-BE49-F238E27FC236}">
              <a16:creationId xmlns:a16="http://schemas.microsoft.com/office/drawing/2014/main" id="{5378ECDE-B547-4B80-A02C-3DB83B18E2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93" name="연결선: 꺾임 244">
          <a:extLst>
            <a:ext uri="{FF2B5EF4-FFF2-40B4-BE49-F238E27FC236}">
              <a16:creationId xmlns:a16="http://schemas.microsoft.com/office/drawing/2014/main" id="{70E138BE-2DDA-4164-AEEF-675EDCB5C8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94" name="연결선: 꺾임 245">
          <a:extLst>
            <a:ext uri="{FF2B5EF4-FFF2-40B4-BE49-F238E27FC236}">
              <a16:creationId xmlns:a16="http://schemas.microsoft.com/office/drawing/2014/main" id="{F72F2B52-4117-442C-A173-10BF67C2B8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95" name="연결선: 꺾임 246">
          <a:extLst>
            <a:ext uri="{FF2B5EF4-FFF2-40B4-BE49-F238E27FC236}">
              <a16:creationId xmlns:a16="http://schemas.microsoft.com/office/drawing/2014/main" id="{2C7C5F44-B78D-4BFB-AA1A-09D16A876B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96" name="연결선: 꺾임 247">
          <a:extLst>
            <a:ext uri="{FF2B5EF4-FFF2-40B4-BE49-F238E27FC236}">
              <a16:creationId xmlns:a16="http://schemas.microsoft.com/office/drawing/2014/main" id="{F02417B8-A0DF-4346-951B-B94D07DF2D4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97" name="연결선: 꺾임 248">
          <a:extLst>
            <a:ext uri="{FF2B5EF4-FFF2-40B4-BE49-F238E27FC236}">
              <a16:creationId xmlns:a16="http://schemas.microsoft.com/office/drawing/2014/main" id="{F0885D3E-0597-4B9D-AA0D-DA33A770E44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98" name="연결선: 꺾임 249">
          <a:extLst>
            <a:ext uri="{FF2B5EF4-FFF2-40B4-BE49-F238E27FC236}">
              <a16:creationId xmlns:a16="http://schemas.microsoft.com/office/drawing/2014/main" id="{9E8878C5-3D27-4810-8C5E-FC1D7886D64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99" name="연결선: 꺾임 250">
          <a:extLst>
            <a:ext uri="{FF2B5EF4-FFF2-40B4-BE49-F238E27FC236}">
              <a16:creationId xmlns:a16="http://schemas.microsoft.com/office/drawing/2014/main" id="{A1D6D8AB-3A55-4742-92B1-9ED0C86F9BD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00" name="연결선: 꺾임 263">
          <a:extLst>
            <a:ext uri="{FF2B5EF4-FFF2-40B4-BE49-F238E27FC236}">
              <a16:creationId xmlns:a16="http://schemas.microsoft.com/office/drawing/2014/main" id="{CB756EE9-CB69-407A-B0CD-76A074E0FD3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01" name="연결선: 꺾임 264">
          <a:extLst>
            <a:ext uri="{FF2B5EF4-FFF2-40B4-BE49-F238E27FC236}">
              <a16:creationId xmlns:a16="http://schemas.microsoft.com/office/drawing/2014/main" id="{9940E444-348A-47A9-AEDC-6470AC043E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02" name="연결선: 꺾임 265">
          <a:extLst>
            <a:ext uri="{FF2B5EF4-FFF2-40B4-BE49-F238E27FC236}">
              <a16:creationId xmlns:a16="http://schemas.microsoft.com/office/drawing/2014/main" id="{3F1AAB84-22AA-4073-B22D-11450AD9C30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03" name="연결선: 꺾임 266">
          <a:extLst>
            <a:ext uri="{FF2B5EF4-FFF2-40B4-BE49-F238E27FC236}">
              <a16:creationId xmlns:a16="http://schemas.microsoft.com/office/drawing/2014/main" id="{0F992E93-DDA7-4971-8E28-D07EDA3B77D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04" name="연결선: 꺾임 267">
          <a:extLst>
            <a:ext uri="{FF2B5EF4-FFF2-40B4-BE49-F238E27FC236}">
              <a16:creationId xmlns:a16="http://schemas.microsoft.com/office/drawing/2014/main" id="{D39D1BEE-A7F7-4385-97EF-1606A4BC5BA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05" name="연결선: 꺾임 268">
          <a:extLst>
            <a:ext uri="{FF2B5EF4-FFF2-40B4-BE49-F238E27FC236}">
              <a16:creationId xmlns:a16="http://schemas.microsoft.com/office/drawing/2014/main" id="{20D75703-F499-4F8B-AFD6-DF00A39CEC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06" name="연결선: 꺾임 269">
          <a:extLst>
            <a:ext uri="{FF2B5EF4-FFF2-40B4-BE49-F238E27FC236}">
              <a16:creationId xmlns:a16="http://schemas.microsoft.com/office/drawing/2014/main" id="{41381D25-5E8B-4B40-A9A3-469DC66D25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07" name="연결선: 꺾임 270">
          <a:extLst>
            <a:ext uri="{FF2B5EF4-FFF2-40B4-BE49-F238E27FC236}">
              <a16:creationId xmlns:a16="http://schemas.microsoft.com/office/drawing/2014/main" id="{7AFA4B19-7906-4E9B-883D-A8A5AD920ED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08" name="연결선: 꺾임 271">
          <a:extLst>
            <a:ext uri="{FF2B5EF4-FFF2-40B4-BE49-F238E27FC236}">
              <a16:creationId xmlns:a16="http://schemas.microsoft.com/office/drawing/2014/main" id="{C212780A-BC8F-40F5-A299-400B0365657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09" name="연결선: 꺾임 272">
          <a:extLst>
            <a:ext uri="{FF2B5EF4-FFF2-40B4-BE49-F238E27FC236}">
              <a16:creationId xmlns:a16="http://schemas.microsoft.com/office/drawing/2014/main" id="{F1A5D988-E3FE-45D5-BE68-1D734B91FF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10" name="연결선: 꺾임 273">
          <a:extLst>
            <a:ext uri="{FF2B5EF4-FFF2-40B4-BE49-F238E27FC236}">
              <a16:creationId xmlns:a16="http://schemas.microsoft.com/office/drawing/2014/main" id="{BD69CECE-F858-4F6C-96B5-9D8F8231BD7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11" name="연결선: 꺾임 274">
          <a:extLst>
            <a:ext uri="{FF2B5EF4-FFF2-40B4-BE49-F238E27FC236}">
              <a16:creationId xmlns:a16="http://schemas.microsoft.com/office/drawing/2014/main" id="{0266E3CF-3D5A-4E9A-80C0-8B0A015E09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12" name="연결선: 꺾임 275">
          <a:extLst>
            <a:ext uri="{FF2B5EF4-FFF2-40B4-BE49-F238E27FC236}">
              <a16:creationId xmlns:a16="http://schemas.microsoft.com/office/drawing/2014/main" id="{9374E7C9-B755-4D00-836A-6CFCA105EF3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13" name="연결선: 꺾임 276">
          <a:extLst>
            <a:ext uri="{FF2B5EF4-FFF2-40B4-BE49-F238E27FC236}">
              <a16:creationId xmlns:a16="http://schemas.microsoft.com/office/drawing/2014/main" id="{81B06E1A-686F-4C14-B3CC-36751373C50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14" name="연결선: 꺾임 277">
          <a:extLst>
            <a:ext uri="{FF2B5EF4-FFF2-40B4-BE49-F238E27FC236}">
              <a16:creationId xmlns:a16="http://schemas.microsoft.com/office/drawing/2014/main" id="{3287CD7B-177B-4570-8CD0-79C565DCE56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15" name="연결선: 꺾임 278">
          <a:extLst>
            <a:ext uri="{FF2B5EF4-FFF2-40B4-BE49-F238E27FC236}">
              <a16:creationId xmlns:a16="http://schemas.microsoft.com/office/drawing/2014/main" id="{5A72ED8B-87DE-4090-BBEC-B22FA6798A5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16" name="연결선: 꺾임 279">
          <a:extLst>
            <a:ext uri="{FF2B5EF4-FFF2-40B4-BE49-F238E27FC236}">
              <a16:creationId xmlns:a16="http://schemas.microsoft.com/office/drawing/2014/main" id="{E4FA3D13-384C-4080-AA09-68441862753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17" name="연결선: 꺾임 280">
          <a:extLst>
            <a:ext uri="{FF2B5EF4-FFF2-40B4-BE49-F238E27FC236}">
              <a16:creationId xmlns:a16="http://schemas.microsoft.com/office/drawing/2014/main" id="{BC5D7E71-C683-4A29-96A9-445C4B77226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18" name="연결선: 꺾임 281">
          <a:extLst>
            <a:ext uri="{FF2B5EF4-FFF2-40B4-BE49-F238E27FC236}">
              <a16:creationId xmlns:a16="http://schemas.microsoft.com/office/drawing/2014/main" id="{8556825D-7156-4904-9853-2A61BF74B2D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19" name="연결선: 꺾임 282">
          <a:extLst>
            <a:ext uri="{FF2B5EF4-FFF2-40B4-BE49-F238E27FC236}">
              <a16:creationId xmlns:a16="http://schemas.microsoft.com/office/drawing/2014/main" id="{21441FFA-996B-466E-9057-7472A67A5D3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20" name="연결선: 꺾임 283">
          <a:extLst>
            <a:ext uri="{FF2B5EF4-FFF2-40B4-BE49-F238E27FC236}">
              <a16:creationId xmlns:a16="http://schemas.microsoft.com/office/drawing/2014/main" id="{150DF014-B567-490D-8A2E-C332C2D7300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21" name="연결선: 꺾임 284">
          <a:extLst>
            <a:ext uri="{FF2B5EF4-FFF2-40B4-BE49-F238E27FC236}">
              <a16:creationId xmlns:a16="http://schemas.microsoft.com/office/drawing/2014/main" id="{BA39D38C-D634-471B-930B-F97E366927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22" name="연결선: 꺾임 285">
          <a:extLst>
            <a:ext uri="{FF2B5EF4-FFF2-40B4-BE49-F238E27FC236}">
              <a16:creationId xmlns:a16="http://schemas.microsoft.com/office/drawing/2014/main" id="{546E697C-8058-4837-8960-3389A6C39F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23" name="연결선: 꺾임 286">
          <a:extLst>
            <a:ext uri="{FF2B5EF4-FFF2-40B4-BE49-F238E27FC236}">
              <a16:creationId xmlns:a16="http://schemas.microsoft.com/office/drawing/2014/main" id="{8E9029D7-45E7-4523-BD2B-FCCDE06208A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24" name="연결선: 꺾임 287">
          <a:extLst>
            <a:ext uri="{FF2B5EF4-FFF2-40B4-BE49-F238E27FC236}">
              <a16:creationId xmlns:a16="http://schemas.microsoft.com/office/drawing/2014/main" id="{920BC37D-7F0F-4572-A75E-3D4C49B458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25" name="연결선: 꺾임 288">
          <a:extLst>
            <a:ext uri="{FF2B5EF4-FFF2-40B4-BE49-F238E27FC236}">
              <a16:creationId xmlns:a16="http://schemas.microsoft.com/office/drawing/2014/main" id="{91658046-B3E6-4BA6-B7C5-A7C22403427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26" name="연결선: 꺾임 289">
          <a:extLst>
            <a:ext uri="{FF2B5EF4-FFF2-40B4-BE49-F238E27FC236}">
              <a16:creationId xmlns:a16="http://schemas.microsoft.com/office/drawing/2014/main" id="{C128EACC-CC54-4DB3-8ABE-4366C2E8492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27" name="연결선: 꺾임 290">
          <a:extLst>
            <a:ext uri="{FF2B5EF4-FFF2-40B4-BE49-F238E27FC236}">
              <a16:creationId xmlns:a16="http://schemas.microsoft.com/office/drawing/2014/main" id="{3E7C6222-6FDD-464F-9B8F-7D0EA87246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28" name="연결선: 꺾임 291">
          <a:extLst>
            <a:ext uri="{FF2B5EF4-FFF2-40B4-BE49-F238E27FC236}">
              <a16:creationId xmlns:a16="http://schemas.microsoft.com/office/drawing/2014/main" id="{39DC2E0C-D2AC-4B66-B0C7-2C367BF0431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29" name="연결선: 꺾임 292">
          <a:extLst>
            <a:ext uri="{FF2B5EF4-FFF2-40B4-BE49-F238E27FC236}">
              <a16:creationId xmlns:a16="http://schemas.microsoft.com/office/drawing/2014/main" id="{40D55762-2DBE-44C8-BE80-858987112C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30" name="연결선: 꺾임 293">
          <a:extLst>
            <a:ext uri="{FF2B5EF4-FFF2-40B4-BE49-F238E27FC236}">
              <a16:creationId xmlns:a16="http://schemas.microsoft.com/office/drawing/2014/main" id="{735F4C66-84D7-4BDC-9796-1B4307B0BA5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31" name="연결선: 꺾임 294">
          <a:extLst>
            <a:ext uri="{FF2B5EF4-FFF2-40B4-BE49-F238E27FC236}">
              <a16:creationId xmlns:a16="http://schemas.microsoft.com/office/drawing/2014/main" id="{C0C344B5-73E5-42EA-A00E-948DA82FEFE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32" name="연결선: 꺾임 295">
          <a:extLst>
            <a:ext uri="{FF2B5EF4-FFF2-40B4-BE49-F238E27FC236}">
              <a16:creationId xmlns:a16="http://schemas.microsoft.com/office/drawing/2014/main" id="{EFDE9977-7248-4EFB-B393-4019D26D30E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33" name="연결선: 꺾임 296">
          <a:extLst>
            <a:ext uri="{FF2B5EF4-FFF2-40B4-BE49-F238E27FC236}">
              <a16:creationId xmlns:a16="http://schemas.microsoft.com/office/drawing/2014/main" id="{077CF84F-564C-4252-9621-7D501555AA8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34" name="연결선: 꺾임 297">
          <a:extLst>
            <a:ext uri="{FF2B5EF4-FFF2-40B4-BE49-F238E27FC236}">
              <a16:creationId xmlns:a16="http://schemas.microsoft.com/office/drawing/2014/main" id="{BACAF581-8039-4302-BF98-E052F907105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35" name="연결선: 꺾임 298">
          <a:extLst>
            <a:ext uri="{FF2B5EF4-FFF2-40B4-BE49-F238E27FC236}">
              <a16:creationId xmlns:a16="http://schemas.microsoft.com/office/drawing/2014/main" id="{511E5E63-039F-436E-893F-13130673F52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36" name="연결선: 꺾임 299">
          <a:extLst>
            <a:ext uri="{FF2B5EF4-FFF2-40B4-BE49-F238E27FC236}">
              <a16:creationId xmlns:a16="http://schemas.microsoft.com/office/drawing/2014/main" id="{804E2832-B62F-4AFB-A0FA-15DFB3DAB37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37" name="연결선: 꺾임 300">
          <a:extLst>
            <a:ext uri="{FF2B5EF4-FFF2-40B4-BE49-F238E27FC236}">
              <a16:creationId xmlns:a16="http://schemas.microsoft.com/office/drawing/2014/main" id="{E61E1C10-EBBD-4472-B7E0-60F53D7BE9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38" name="연결선: 꺾임 301">
          <a:extLst>
            <a:ext uri="{FF2B5EF4-FFF2-40B4-BE49-F238E27FC236}">
              <a16:creationId xmlns:a16="http://schemas.microsoft.com/office/drawing/2014/main" id="{83C338A0-3F5D-4650-BA94-D88912E924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39" name="연결선: 꺾임 302">
          <a:extLst>
            <a:ext uri="{FF2B5EF4-FFF2-40B4-BE49-F238E27FC236}">
              <a16:creationId xmlns:a16="http://schemas.microsoft.com/office/drawing/2014/main" id="{43B238B2-440F-44E8-976C-9D6058C1C74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40" name="연결선: 꺾임 303">
          <a:extLst>
            <a:ext uri="{FF2B5EF4-FFF2-40B4-BE49-F238E27FC236}">
              <a16:creationId xmlns:a16="http://schemas.microsoft.com/office/drawing/2014/main" id="{D00C8B0A-C9BE-450C-BAC8-6D4E55B3267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41" name="연결선: 꺾임 304">
          <a:extLst>
            <a:ext uri="{FF2B5EF4-FFF2-40B4-BE49-F238E27FC236}">
              <a16:creationId xmlns:a16="http://schemas.microsoft.com/office/drawing/2014/main" id="{231388E8-4A68-4D57-8C2C-03D3C5524B0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42" name="연결선: 꺾임 305">
          <a:extLst>
            <a:ext uri="{FF2B5EF4-FFF2-40B4-BE49-F238E27FC236}">
              <a16:creationId xmlns:a16="http://schemas.microsoft.com/office/drawing/2014/main" id="{6C129804-A548-487C-8DEB-BB0147635E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43" name="연결선: 꺾임 306">
          <a:extLst>
            <a:ext uri="{FF2B5EF4-FFF2-40B4-BE49-F238E27FC236}">
              <a16:creationId xmlns:a16="http://schemas.microsoft.com/office/drawing/2014/main" id="{BF17510B-23D7-4738-B4D0-505D6D910D9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44" name="연결선: 꺾임 307">
          <a:extLst>
            <a:ext uri="{FF2B5EF4-FFF2-40B4-BE49-F238E27FC236}">
              <a16:creationId xmlns:a16="http://schemas.microsoft.com/office/drawing/2014/main" id="{2C8D2D71-0525-41B9-8B68-98470839A1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45" name="연결선: 꺾임 308">
          <a:extLst>
            <a:ext uri="{FF2B5EF4-FFF2-40B4-BE49-F238E27FC236}">
              <a16:creationId xmlns:a16="http://schemas.microsoft.com/office/drawing/2014/main" id="{944B84C2-4B84-4B05-8830-02D433F69DA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46" name="연결선: 꺾임 309">
          <a:extLst>
            <a:ext uri="{FF2B5EF4-FFF2-40B4-BE49-F238E27FC236}">
              <a16:creationId xmlns:a16="http://schemas.microsoft.com/office/drawing/2014/main" id="{6A7519E8-C30D-41E1-8B36-4CAFBDACBB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47" name="연결선: 꺾임 310">
          <a:extLst>
            <a:ext uri="{FF2B5EF4-FFF2-40B4-BE49-F238E27FC236}">
              <a16:creationId xmlns:a16="http://schemas.microsoft.com/office/drawing/2014/main" id="{236DEAE8-D525-4006-A59D-477960616D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48" name="연결선: 꺾임 311">
          <a:extLst>
            <a:ext uri="{FF2B5EF4-FFF2-40B4-BE49-F238E27FC236}">
              <a16:creationId xmlns:a16="http://schemas.microsoft.com/office/drawing/2014/main" id="{C4C29A65-1948-4D43-B49F-514D94E4C10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49" name="연결선: 꺾임 312">
          <a:extLst>
            <a:ext uri="{FF2B5EF4-FFF2-40B4-BE49-F238E27FC236}">
              <a16:creationId xmlns:a16="http://schemas.microsoft.com/office/drawing/2014/main" id="{F8EEAEA7-F909-4F8F-BDC7-6A29257D9CE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50" name="연결선: 꺾임 313">
          <a:extLst>
            <a:ext uri="{FF2B5EF4-FFF2-40B4-BE49-F238E27FC236}">
              <a16:creationId xmlns:a16="http://schemas.microsoft.com/office/drawing/2014/main" id="{73353FDE-0F1B-4E6E-9E01-F678B3746C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51" name="연결선: 꺾임 314">
          <a:extLst>
            <a:ext uri="{FF2B5EF4-FFF2-40B4-BE49-F238E27FC236}">
              <a16:creationId xmlns:a16="http://schemas.microsoft.com/office/drawing/2014/main" id="{4D534F21-55A3-4E72-8FFD-1CA97B4B67C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52" name="연결선: 꺾임 315">
          <a:extLst>
            <a:ext uri="{FF2B5EF4-FFF2-40B4-BE49-F238E27FC236}">
              <a16:creationId xmlns:a16="http://schemas.microsoft.com/office/drawing/2014/main" id="{F19D6419-F4E3-4A25-8656-4FA979F5BA9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53" name="연결선: 꺾임 316">
          <a:extLst>
            <a:ext uri="{FF2B5EF4-FFF2-40B4-BE49-F238E27FC236}">
              <a16:creationId xmlns:a16="http://schemas.microsoft.com/office/drawing/2014/main" id="{1B63F51B-4CE5-41CC-AC4B-28A82B00B83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54" name="연결선: 꺾임 317">
          <a:extLst>
            <a:ext uri="{FF2B5EF4-FFF2-40B4-BE49-F238E27FC236}">
              <a16:creationId xmlns:a16="http://schemas.microsoft.com/office/drawing/2014/main" id="{F06AB495-1022-4D51-9243-0CD4BE5C067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55" name="연결선: 꺾임 318">
          <a:extLst>
            <a:ext uri="{FF2B5EF4-FFF2-40B4-BE49-F238E27FC236}">
              <a16:creationId xmlns:a16="http://schemas.microsoft.com/office/drawing/2014/main" id="{A9D4A09D-F154-4931-A04C-376638DBB06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56" name="연결선: 꺾임 319">
          <a:extLst>
            <a:ext uri="{FF2B5EF4-FFF2-40B4-BE49-F238E27FC236}">
              <a16:creationId xmlns:a16="http://schemas.microsoft.com/office/drawing/2014/main" id="{5286A0E1-5EBA-4506-8799-3ADC86E15E1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57" name="연결선: 꺾임 320">
          <a:extLst>
            <a:ext uri="{FF2B5EF4-FFF2-40B4-BE49-F238E27FC236}">
              <a16:creationId xmlns:a16="http://schemas.microsoft.com/office/drawing/2014/main" id="{5D777F80-E16B-45CA-9F67-5B2CCB6A69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58" name="연결선: 꺾임 321">
          <a:extLst>
            <a:ext uri="{FF2B5EF4-FFF2-40B4-BE49-F238E27FC236}">
              <a16:creationId xmlns:a16="http://schemas.microsoft.com/office/drawing/2014/main" id="{18EC9109-1263-4B2F-8825-561B9A2DAF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59" name="연결선: 꺾임 322">
          <a:extLst>
            <a:ext uri="{FF2B5EF4-FFF2-40B4-BE49-F238E27FC236}">
              <a16:creationId xmlns:a16="http://schemas.microsoft.com/office/drawing/2014/main" id="{4579892E-5830-4E87-805F-4F0B027A78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60" name="연결선: 꺾임 323">
          <a:extLst>
            <a:ext uri="{FF2B5EF4-FFF2-40B4-BE49-F238E27FC236}">
              <a16:creationId xmlns:a16="http://schemas.microsoft.com/office/drawing/2014/main" id="{E2772E2A-BF43-406B-BA7A-1F31208DD4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61" name="연결선: 꺾임 324">
          <a:extLst>
            <a:ext uri="{FF2B5EF4-FFF2-40B4-BE49-F238E27FC236}">
              <a16:creationId xmlns:a16="http://schemas.microsoft.com/office/drawing/2014/main" id="{9327030B-3008-4087-B247-215A2D32F84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62" name="연결선: 꺾임 325">
          <a:extLst>
            <a:ext uri="{FF2B5EF4-FFF2-40B4-BE49-F238E27FC236}">
              <a16:creationId xmlns:a16="http://schemas.microsoft.com/office/drawing/2014/main" id="{FCC3928F-2884-4EEC-815F-D5E7394023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63" name="연결선: 꺾임 326">
          <a:extLst>
            <a:ext uri="{FF2B5EF4-FFF2-40B4-BE49-F238E27FC236}">
              <a16:creationId xmlns:a16="http://schemas.microsoft.com/office/drawing/2014/main" id="{98D356C7-2080-4871-B872-A456803B73C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64" name="연결선: 꺾임 327">
          <a:extLst>
            <a:ext uri="{FF2B5EF4-FFF2-40B4-BE49-F238E27FC236}">
              <a16:creationId xmlns:a16="http://schemas.microsoft.com/office/drawing/2014/main" id="{7C346BC7-FF9E-4E9D-8F5A-36509EA09A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65" name="연결선: 꺾임 328">
          <a:extLst>
            <a:ext uri="{FF2B5EF4-FFF2-40B4-BE49-F238E27FC236}">
              <a16:creationId xmlns:a16="http://schemas.microsoft.com/office/drawing/2014/main" id="{4B5C752C-1522-4EB4-9DC8-9A29B42A100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66" name="연결선: 꺾임 329">
          <a:extLst>
            <a:ext uri="{FF2B5EF4-FFF2-40B4-BE49-F238E27FC236}">
              <a16:creationId xmlns:a16="http://schemas.microsoft.com/office/drawing/2014/main" id="{EAA632ED-5D80-4A37-89B0-BC58FCBC5B4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67" name="연결선: 꺾임 330">
          <a:extLst>
            <a:ext uri="{FF2B5EF4-FFF2-40B4-BE49-F238E27FC236}">
              <a16:creationId xmlns:a16="http://schemas.microsoft.com/office/drawing/2014/main" id="{3A20068C-7426-4191-B9B9-EFFA1D777F4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68" name="연결선: 꺾임 331">
          <a:extLst>
            <a:ext uri="{FF2B5EF4-FFF2-40B4-BE49-F238E27FC236}">
              <a16:creationId xmlns:a16="http://schemas.microsoft.com/office/drawing/2014/main" id="{85B832BD-AFF9-4919-80B0-58567FE31B3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69" name="연결선: 꺾임 332">
          <a:extLst>
            <a:ext uri="{FF2B5EF4-FFF2-40B4-BE49-F238E27FC236}">
              <a16:creationId xmlns:a16="http://schemas.microsoft.com/office/drawing/2014/main" id="{FDA77E8F-F6E3-4B2E-B4E0-E88B6127EAD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70" name="연결선: 꺾임 333">
          <a:extLst>
            <a:ext uri="{FF2B5EF4-FFF2-40B4-BE49-F238E27FC236}">
              <a16:creationId xmlns:a16="http://schemas.microsoft.com/office/drawing/2014/main" id="{7B20532B-664C-497F-A07C-1A1B40644B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71" name="연결선: 꺾임 334">
          <a:extLst>
            <a:ext uri="{FF2B5EF4-FFF2-40B4-BE49-F238E27FC236}">
              <a16:creationId xmlns:a16="http://schemas.microsoft.com/office/drawing/2014/main" id="{85BC809F-ED82-4289-A441-8979EEE7137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72" name="연결선: 꺾임 335">
          <a:extLst>
            <a:ext uri="{FF2B5EF4-FFF2-40B4-BE49-F238E27FC236}">
              <a16:creationId xmlns:a16="http://schemas.microsoft.com/office/drawing/2014/main" id="{E8816214-501C-4DBD-BF07-43547FD856C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73" name="연결선: 꺾임 336">
          <a:extLst>
            <a:ext uri="{FF2B5EF4-FFF2-40B4-BE49-F238E27FC236}">
              <a16:creationId xmlns:a16="http://schemas.microsoft.com/office/drawing/2014/main" id="{923A34A4-148F-4B82-AE50-B19C0582859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74" name="연결선: 꺾임 337">
          <a:extLst>
            <a:ext uri="{FF2B5EF4-FFF2-40B4-BE49-F238E27FC236}">
              <a16:creationId xmlns:a16="http://schemas.microsoft.com/office/drawing/2014/main" id="{084DA903-866B-49D8-87A4-A408BDEE721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75" name="연결선: 꺾임 338">
          <a:extLst>
            <a:ext uri="{FF2B5EF4-FFF2-40B4-BE49-F238E27FC236}">
              <a16:creationId xmlns:a16="http://schemas.microsoft.com/office/drawing/2014/main" id="{47FB64DB-F0FA-43E0-9D96-0EA41ECC220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76" name="연결선: 꺾임 339">
          <a:extLst>
            <a:ext uri="{FF2B5EF4-FFF2-40B4-BE49-F238E27FC236}">
              <a16:creationId xmlns:a16="http://schemas.microsoft.com/office/drawing/2014/main" id="{02ED71AC-67C3-4473-B81C-2FDBF66A066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77" name="연결선: 꺾임 340">
          <a:extLst>
            <a:ext uri="{FF2B5EF4-FFF2-40B4-BE49-F238E27FC236}">
              <a16:creationId xmlns:a16="http://schemas.microsoft.com/office/drawing/2014/main" id="{4C20587A-98F1-4455-ACF0-028366FB84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78" name="연결선: 꺾임 341">
          <a:extLst>
            <a:ext uri="{FF2B5EF4-FFF2-40B4-BE49-F238E27FC236}">
              <a16:creationId xmlns:a16="http://schemas.microsoft.com/office/drawing/2014/main" id="{521FF7FC-9CEB-43D9-8FE7-8935DD2B6D5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79" name="연결선: 꺾임 342">
          <a:extLst>
            <a:ext uri="{FF2B5EF4-FFF2-40B4-BE49-F238E27FC236}">
              <a16:creationId xmlns:a16="http://schemas.microsoft.com/office/drawing/2014/main" id="{6E475889-261F-40A7-B022-1EC3ED9F502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80" name="연결선: 꺾임 343">
          <a:extLst>
            <a:ext uri="{FF2B5EF4-FFF2-40B4-BE49-F238E27FC236}">
              <a16:creationId xmlns:a16="http://schemas.microsoft.com/office/drawing/2014/main" id="{6E848DAD-8298-4394-B1EF-1E2FE522266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81" name="연결선: 꺾임 344">
          <a:extLst>
            <a:ext uri="{FF2B5EF4-FFF2-40B4-BE49-F238E27FC236}">
              <a16:creationId xmlns:a16="http://schemas.microsoft.com/office/drawing/2014/main" id="{B40C66A1-95D3-47AC-A7C2-394231A9F0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82" name="연결선: 꺾임 345">
          <a:extLst>
            <a:ext uri="{FF2B5EF4-FFF2-40B4-BE49-F238E27FC236}">
              <a16:creationId xmlns:a16="http://schemas.microsoft.com/office/drawing/2014/main" id="{1CDA56E0-3923-4F8E-901F-F2074893E1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83" name="연결선: 꺾임 346">
          <a:extLst>
            <a:ext uri="{FF2B5EF4-FFF2-40B4-BE49-F238E27FC236}">
              <a16:creationId xmlns:a16="http://schemas.microsoft.com/office/drawing/2014/main" id="{E7E5F7A6-9467-4251-9243-21614126500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84" name="연결선: 꺾임 347">
          <a:extLst>
            <a:ext uri="{FF2B5EF4-FFF2-40B4-BE49-F238E27FC236}">
              <a16:creationId xmlns:a16="http://schemas.microsoft.com/office/drawing/2014/main" id="{BD683C71-DBCD-4BBF-857D-F61F14595CD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85" name="연결선: 꺾임 348">
          <a:extLst>
            <a:ext uri="{FF2B5EF4-FFF2-40B4-BE49-F238E27FC236}">
              <a16:creationId xmlns:a16="http://schemas.microsoft.com/office/drawing/2014/main" id="{7EB440B5-B331-4A5B-9462-C1FDF7105D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86" name="연결선: 꺾임 349">
          <a:extLst>
            <a:ext uri="{FF2B5EF4-FFF2-40B4-BE49-F238E27FC236}">
              <a16:creationId xmlns:a16="http://schemas.microsoft.com/office/drawing/2014/main" id="{3C83D335-9FF4-40DB-83F9-D3DA7337966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87" name="연결선: 꺾임 350">
          <a:extLst>
            <a:ext uri="{FF2B5EF4-FFF2-40B4-BE49-F238E27FC236}">
              <a16:creationId xmlns:a16="http://schemas.microsoft.com/office/drawing/2014/main" id="{3847A1EC-7B7A-40CA-8369-55DD04A9FB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88" name="연결선: 꺾임 351">
          <a:extLst>
            <a:ext uri="{FF2B5EF4-FFF2-40B4-BE49-F238E27FC236}">
              <a16:creationId xmlns:a16="http://schemas.microsoft.com/office/drawing/2014/main" id="{ECD0479C-A6D1-48C6-B114-FDD3E0A745D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89" name="연결선: 꺾임 352">
          <a:extLst>
            <a:ext uri="{FF2B5EF4-FFF2-40B4-BE49-F238E27FC236}">
              <a16:creationId xmlns:a16="http://schemas.microsoft.com/office/drawing/2014/main" id="{BB789C8A-99C1-42B0-82D5-CE8079F0CE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90" name="연결선: 꺾임 353">
          <a:extLst>
            <a:ext uri="{FF2B5EF4-FFF2-40B4-BE49-F238E27FC236}">
              <a16:creationId xmlns:a16="http://schemas.microsoft.com/office/drawing/2014/main" id="{5597024A-5919-419B-A40F-9F769B444AF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91" name="연결선: 꺾임 354">
          <a:extLst>
            <a:ext uri="{FF2B5EF4-FFF2-40B4-BE49-F238E27FC236}">
              <a16:creationId xmlns:a16="http://schemas.microsoft.com/office/drawing/2014/main" id="{659E7A2D-AABF-407A-A268-E0E28AD4F3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92" name="연결선: 꺾임 355">
          <a:extLst>
            <a:ext uri="{FF2B5EF4-FFF2-40B4-BE49-F238E27FC236}">
              <a16:creationId xmlns:a16="http://schemas.microsoft.com/office/drawing/2014/main" id="{8A717848-4310-4C25-BE1C-E0AFDD6D9F8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93" name="연결선: 꺾임 356">
          <a:extLst>
            <a:ext uri="{FF2B5EF4-FFF2-40B4-BE49-F238E27FC236}">
              <a16:creationId xmlns:a16="http://schemas.microsoft.com/office/drawing/2014/main" id="{4CE08B47-18D3-4A42-9451-749C661761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94" name="연결선: 꺾임 357">
          <a:extLst>
            <a:ext uri="{FF2B5EF4-FFF2-40B4-BE49-F238E27FC236}">
              <a16:creationId xmlns:a16="http://schemas.microsoft.com/office/drawing/2014/main" id="{D81A5142-5526-4282-B07A-DE2DC7DF35B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95" name="연결선: 꺾임 358">
          <a:extLst>
            <a:ext uri="{FF2B5EF4-FFF2-40B4-BE49-F238E27FC236}">
              <a16:creationId xmlns:a16="http://schemas.microsoft.com/office/drawing/2014/main" id="{9FB12DCE-1103-41B5-B884-7FDD6BC94F9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96" name="연결선: 꺾임 359">
          <a:extLst>
            <a:ext uri="{FF2B5EF4-FFF2-40B4-BE49-F238E27FC236}">
              <a16:creationId xmlns:a16="http://schemas.microsoft.com/office/drawing/2014/main" id="{72A5FE75-9AE5-4987-9FD4-4C6B6E2409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97" name="연결선: 꺾임 360">
          <a:extLst>
            <a:ext uri="{FF2B5EF4-FFF2-40B4-BE49-F238E27FC236}">
              <a16:creationId xmlns:a16="http://schemas.microsoft.com/office/drawing/2014/main" id="{74556AB9-B6DD-4F8F-B62B-AF9F06B119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98" name="연결선: 꺾임 361">
          <a:extLst>
            <a:ext uri="{FF2B5EF4-FFF2-40B4-BE49-F238E27FC236}">
              <a16:creationId xmlns:a16="http://schemas.microsoft.com/office/drawing/2014/main" id="{3B5EE440-AAD4-41B9-B14A-C6B9C03FB0A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99" name="연결선: 꺾임 362">
          <a:extLst>
            <a:ext uri="{FF2B5EF4-FFF2-40B4-BE49-F238E27FC236}">
              <a16:creationId xmlns:a16="http://schemas.microsoft.com/office/drawing/2014/main" id="{1FB53F18-9C9C-4FCE-8B7D-65C0EABA8C3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00" name="연결선: 꺾임 363">
          <a:extLst>
            <a:ext uri="{FF2B5EF4-FFF2-40B4-BE49-F238E27FC236}">
              <a16:creationId xmlns:a16="http://schemas.microsoft.com/office/drawing/2014/main" id="{F0AFD464-3711-47EA-89E2-31AE07693D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01" name="연결선: 꺾임 364">
          <a:extLst>
            <a:ext uri="{FF2B5EF4-FFF2-40B4-BE49-F238E27FC236}">
              <a16:creationId xmlns:a16="http://schemas.microsoft.com/office/drawing/2014/main" id="{46BB1C31-2031-40DC-92DF-B0951479690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02" name="연결선: 꺾임 365">
          <a:extLst>
            <a:ext uri="{FF2B5EF4-FFF2-40B4-BE49-F238E27FC236}">
              <a16:creationId xmlns:a16="http://schemas.microsoft.com/office/drawing/2014/main" id="{511DF110-23A7-477F-AF0D-AB3F7397618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03" name="연결선: 꺾임 366">
          <a:extLst>
            <a:ext uri="{FF2B5EF4-FFF2-40B4-BE49-F238E27FC236}">
              <a16:creationId xmlns:a16="http://schemas.microsoft.com/office/drawing/2014/main" id="{0BE35182-0CF6-419F-94C8-6F6EA00275A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04" name="연결선: 꺾임 367">
          <a:extLst>
            <a:ext uri="{FF2B5EF4-FFF2-40B4-BE49-F238E27FC236}">
              <a16:creationId xmlns:a16="http://schemas.microsoft.com/office/drawing/2014/main" id="{EF76E1EB-9821-4CE7-B223-833E3080875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05" name="연결선: 꺾임 368">
          <a:extLst>
            <a:ext uri="{FF2B5EF4-FFF2-40B4-BE49-F238E27FC236}">
              <a16:creationId xmlns:a16="http://schemas.microsoft.com/office/drawing/2014/main" id="{5B34A392-9184-4E9A-834B-14E5B73EBF2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06" name="연결선: 꺾임 369">
          <a:extLst>
            <a:ext uri="{FF2B5EF4-FFF2-40B4-BE49-F238E27FC236}">
              <a16:creationId xmlns:a16="http://schemas.microsoft.com/office/drawing/2014/main" id="{C452C998-366D-415A-97D8-66238B5620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07" name="연결선: 꺾임 370">
          <a:extLst>
            <a:ext uri="{FF2B5EF4-FFF2-40B4-BE49-F238E27FC236}">
              <a16:creationId xmlns:a16="http://schemas.microsoft.com/office/drawing/2014/main" id="{1B8B2969-E3BD-4932-8C3B-253A261F959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08" name="연결선: 꺾임 371">
          <a:extLst>
            <a:ext uri="{FF2B5EF4-FFF2-40B4-BE49-F238E27FC236}">
              <a16:creationId xmlns:a16="http://schemas.microsoft.com/office/drawing/2014/main" id="{4564BF2B-9904-4252-816C-E069F82B890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09" name="연결선: 꺾임 372">
          <a:extLst>
            <a:ext uri="{FF2B5EF4-FFF2-40B4-BE49-F238E27FC236}">
              <a16:creationId xmlns:a16="http://schemas.microsoft.com/office/drawing/2014/main" id="{F23A65AE-6179-4B57-A818-A081F9642D1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10" name="연결선: 꺾임 373">
          <a:extLst>
            <a:ext uri="{FF2B5EF4-FFF2-40B4-BE49-F238E27FC236}">
              <a16:creationId xmlns:a16="http://schemas.microsoft.com/office/drawing/2014/main" id="{F28CBD4B-C701-4499-BAE8-FDADCBB323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11" name="연결선: 꺾임 374">
          <a:extLst>
            <a:ext uri="{FF2B5EF4-FFF2-40B4-BE49-F238E27FC236}">
              <a16:creationId xmlns:a16="http://schemas.microsoft.com/office/drawing/2014/main" id="{903097D3-EF19-4122-AD48-6DB4B4945B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12" name="연결선: 꺾임 375">
          <a:extLst>
            <a:ext uri="{FF2B5EF4-FFF2-40B4-BE49-F238E27FC236}">
              <a16:creationId xmlns:a16="http://schemas.microsoft.com/office/drawing/2014/main" id="{8BB086E8-21B5-4382-911A-97B107F4FCF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13" name="연결선: 꺾임 376">
          <a:extLst>
            <a:ext uri="{FF2B5EF4-FFF2-40B4-BE49-F238E27FC236}">
              <a16:creationId xmlns:a16="http://schemas.microsoft.com/office/drawing/2014/main" id="{7F8C003D-F48E-475D-87AD-F56D262310B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14" name="연결선: 꺾임 377">
          <a:extLst>
            <a:ext uri="{FF2B5EF4-FFF2-40B4-BE49-F238E27FC236}">
              <a16:creationId xmlns:a16="http://schemas.microsoft.com/office/drawing/2014/main" id="{C81F3D79-BE0B-4493-B746-D1C04D2BFB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15" name="연결선: 꺾임 378">
          <a:extLst>
            <a:ext uri="{FF2B5EF4-FFF2-40B4-BE49-F238E27FC236}">
              <a16:creationId xmlns:a16="http://schemas.microsoft.com/office/drawing/2014/main" id="{92909178-393D-4A3E-820A-5DA63E6040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16" name="연결선: 꺾임 379">
          <a:extLst>
            <a:ext uri="{FF2B5EF4-FFF2-40B4-BE49-F238E27FC236}">
              <a16:creationId xmlns:a16="http://schemas.microsoft.com/office/drawing/2014/main" id="{508536C9-F676-4207-9907-ACF0E16E68A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17" name="연결선: 꺾임 380">
          <a:extLst>
            <a:ext uri="{FF2B5EF4-FFF2-40B4-BE49-F238E27FC236}">
              <a16:creationId xmlns:a16="http://schemas.microsoft.com/office/drawing/2014/main" id="{45B5FA7F-4BB1-4179-A43C-241B959FB94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18" name="연결선: 꺾임 381">
          <a:extLst>
            <a:ext uri="{FF2B5EF4-FFF2-40B4-BE49-F238E27FC236}">
              <a16:creationId xmlns:a16="http://schemas.microsoft.com/office/drawing/2014/main" id="{D938A792-EABB-4CC8-8328-75F808C043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19" name="연결선: 꺾임 382">
          <a:extLst>
            <a:ext uri="{FF2B5EF4-FFF2-40B4-BE49-F238E27FC236}">
              <a16:creationId xmlns:a16="http://schemas.microsoft.com/office/drawing/2014/main" id="{99DD924E-9D28-4FCE-B318-CD57366A6F0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20" name="연결선: 꺾임 383">
          <a:extLst>
            <a:ext uri="{FF2B5EF4-FFF2-40B4-BE49-F238E27FC236}">
              <a16:creationId xmlns:a16="http://schemas.microsoft.com/office/drawing/2014/main" id="{96CF45BB-9EA9-4701-AF97-62FC3900CF7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21" name="연결선: 꺾임 384">
          <a:extLst>
            <a:ext uri="{FF2B5EF4-FFF2-40B4-BE49-F238E27FC236}">
              <a16:creationId xmlns:a16="http://schemas.microsoft.com/office/drawing/2014/main" id="{063C0D76-902E-4F6E-AAA4-BAABAE14A3A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22" name="연결선: 꺾임 385">
          <a:extLst>
            <a:ext uri="{FF2B5EF4-FFF2-40B4-BE49-F238E27FC236}">
              <a16:creationId xmlns:a16="http://schemas.microsoft.com/office/drawing/2014/main" id="{5301A737-0392-42E6-8422-066EBD47D0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23" name="연결선: 꺾임 386">
          <a:extLst>
            <a:ext uri="{FF2B5EF4-FFF2-40B4-BE49-F238E27FC236}">
              <a16:creationId xmlns:a16="http://schemas.microsoft.com/office/drawing/2014/main" id="{033390F7-3F8D-4A14-8999-E7F9BFA308D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24" name="연결선: 꺾임 387">
          <a:extLst>
            <a:ext uri="{FF2B5EF4-FFF2-40B4-BE49-F238E27FC236}">
              <a16:creationId xmlns:a16="http://schemas.microsoft.com/office/drawing/2014/main" id="{D796744D-D006-4343-A2D2-AB3781B20A1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25" name="연결선: 꺾임 388">
          <a:extLst>
            <a:ext uri="{FF2B5EF4-FFF2-40B4-BE49-F238E27FC236}">
              <a16:creationId xmlns:a16="http://schemas.microsoft.com/office/drawing/2014/main" id="{E1504A20-F109-4D5D-A262-3031FBF226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26" name="연결선: 꺾임 389">
          <a:extLst>
            <a:ext uri="{FF2B5EF4-FFF2-40B4-BE49-F238E27FC236}">
              <a16:creationId xmlns:a16="http://schemas.microsoft.com/office/drawing/2014/main" id="{58DDA073-E1F5-4C6E-93D8-C02946CA20C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27" name="연결선: 꺾임 390">
          <a:extLst>
            <a:ext uri="{FF2B5EF4-FFF2-40B4-BE49-F238E27FC236}">
              <a16:creationId xmlns:a16="http://schemas.microsoft.com/office/drawing/2014/main" id="{69888874-26FF-4B40-A54F-9E80EB54CE7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28" name="연결선: 꺾임 391">
          <a:extLst>
            <a:ext uri="{FF2B5EF4-FFF2-40B4-BE49-F238E27FC236}">
              <a16:creationId xmlns:a16="http://schemas.microsoft.com/office/drawing/2014/main" id="{8F7FF6D2-A8A1-4FEB-81A5-B375535AE82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29" name="연결선: 꺾임 392">
          <a:extLst>
            <a:ext uri="{FF2B5EF4-FFF2-40B4-BE49-F238E27FC236}">
              <a16:creationId xmlns:a16="http://schemas.microsoft.com/office/drawing/2014/main" id="{053CD62B-5E5B-4E62-BFB9-9309BB64299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30" name="연결선: 꺾임 393">
          <a:extLst>
            <a:ext uri="{FF2B5EF4-FFF2-40B4-BE49-F238E27FC236}">
              <a16:creationId xmlns:a16="http://schemas.microsoft.com/office/drawing/2014/main" id="{04783314-369C-47DA-8FC9-608E88D971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31" name="연결선: 꺾임 394">
          <a:extLst>
            <a:ext uri="{FF2B5EF4-FFF2-40B4-BE49-F238E27FC236}">
              <a16:creationId xmlns:a16="http://schemas.microsoft.com/office/drawing/2014/main" id="{B646DC88-AAAE-4598-918C-17F0324444C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32" name="연결선: 꺾임 395">
          <a:extLst>
            <a:ext uri="{FF2B5EF4-FFF2-40B4-BE49-F238E27FC236}">
              <a16:creationId xmlns:a16="http://schemas.microsoft.com/office/drawing/2014/main" id="{9887826D-9BE5-4A04-8DC3-529E1AE04B0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33" name="연결선: 꺾임 396">
          <a:extLst>
            <a:ext uri="{FF2B5EF4-FFF2-40B4-BE49-F238E27FC236}">
              <a16:creationId xmlns:a16="http://schemas.microsoft.com/office/drawing/2014/main" id="{0CD9E7EC-E96A-4B5F-B7C0-1664FE77966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34" name="연결선: 꺾임 397">
          <a:extLst>
            <a:ext uri="{FF2B5EF4-FFF2-40B4-BE49-F238E27FC236}">
              <a16:creationId xmlns:a16="http://schemas.microsoft.com/office/drawing/2014/main" id="{774101BA-A1D2-48DE-939E-FA0FB442FF2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35" name="연결선: 꺾임 398">
          <a:extLst>
            <a:ext uri="{FF2B5EF4-FFF2-40B4-BE49-F238E27FC236}">
              <a16:creationId xmlns:a16="http://schemas.microsoft.com/office/drawing/2014/main" id="{B9247381-FF75-44CD-BBD2-5EB45E5F274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36" name="연결선: 꺾임 399">
          <a:extLst>
            <a:ext uri="{FF2B5EF4-FFF2-40B4-BE49-F238E27FC236}">
              <a16:creationId xmlns:a16="http://schemas.microsoft.com/office/drawing/2014/main" id="{3FBE2CC6-BEB2-4B1B-A4B9-81DB9967A04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37" name="연결선: 꺾임 400">
          <a:extLst>
            <a:ext uri="{FF2B5EF4-FFF2-40B4-BE49-F238E27FC236}">
              <a16:creationId xmlns:a16="http://schemas.microsoft.com/office/drawing/2014/main" id="{17E682F3-D487-4C3C-946C-D8A2B46224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38" name="연결선: 꺾임 401">
          <a:extLst>
            <a:ext uri="{FF2B5EF4-FFF2-40B4-BE49-F238E27FC236}">
              <a16:creationId xmlns:a16="http://schemas.microsoft.com/office/drawing/2014/main" id="{0C38F5B9-2A8F-4097-81D9-173A433154F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39" name="연결선: 꺾임 402">
          <a:extLst>
            <a:ext uri="{FF2B5EF4-FFF2-40B4-BE49-F238E27FC236}">
              <a16:creationId xmlns:a16="http://schemas.microsoft.com/office/drawing/2014/main" id="{D9CB8F42-1B07-474E-BFC7-4E6253E2618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40" name="연결선: 꺾임 403">
          <a:extLst>
            <a:ext uri="{FF2B5EF4-FFF2-40B4-BE49-F238E27FC236}">
              <a16:creationId xmlns:a16="http://schemas.microsoft.com/office/drawing/2014/main" id="{10B053ED-2C31-46D2-B687-9B26C8233D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41" name="연결선: 꺾임 404">
          <a:extLst>
            <a:ext uri="{FF2B5EF4-FFF2-40B4-BE49-F238E27FC236}">
              <a16:creationId xmlns:a16="http://schemas.microsoft.com/office/drawing/2014/main" id="{727F61E8-B727-4560-BAF1-959366B3BF1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42" name="연결선: 꺾임 405">
          <a:extLst>
            <a:ext uri="{FF2B5EF4-FFF2-40B4-BE49-F238E27FC236}">
              <a16:creationId xmlns:a16="http://schemas.microsoft.com/office/drawing/2014/main" id="{A078BB73-F9ED-4168-AE61-17B2503FDD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43" name="연결선: 꺾임 406">
          <a:extLst>
            <a:ext uri="{FF2B5EF4-FFF2-40B4-BE49-F238E27FC236}">
              <a16:creationId xmlns:a16="http://schemas.microsoft.com/office/drawing/2014/main" id="{F7030ABA-5EE7-419F-B02E-27C3812F4FD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44" name="연결선: 꺾임 407">
          <a:extLst>
            <a:ext uri="{FF2B5EF4-FFF2-40B4-BE49-F238E27FC236}">
              <a16:creationId xmlns:a16="http://schemas.microsoft.com/office/drawing/2014/main" id="{D17E1AFC-BB45-483F-A4DC-C310E382E9F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45" name="연결선: 꺾임 408">
          <a:extLst>
            <a:ext uri="{FF2B5EF4-FFF2-40B4-BE49-F238E27FC236}">
              <a16:creationId xmlns:a16="http://schemas.microsoft.com/office/drawing/2014/main" id="{2066FEEF-41CF-40E6-8AC4-CC8B2CBE80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46" name="연결선: 꺾임 409">
          <a:extLst>
            <a:ext uri="{FF2B5EF4-FFF2-40B4-BE49-F238E27FC236}">
              <a16:creationId xmlns:a16="http://schemas.microsoft.com/office/drawing/2014/main" id="{F02B305A-0F54-46D3-94DB-F4ECF76A271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47" name="연결선: 꺾임 410">
          <a:extLst>
            <a:ext uri="{FF2B5EF4-FFF2-40B4-BE49-F238E27FC236}">
              <a16:creationId xmlns:a16="http://schemas.microsoft.com/office/drawing/2014/main" id="{DFCE6782-956B-45E2-B4DB-808BE26FFBF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48" name="연결선: 꺾임 411">
          <a:extLst>
            <a:ext uri="{FF2B5EF4-FFF2-40B4-BE49-F238E27FC236}">
              <a16:creationId xmlns:a16="http://schemas.microsoft.com/office/drawing/2014/main" id="{87954803-7B32-463A-83E1-02AE610596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49" name="연결선: 꺾임 412">
          <a:extLst>
            <a:ext uri="{FF2B5EF4-FFF2-40B4-BE49-F238E27FC236}">
              <a16:creationId xmlns:a16="http://schemas.microsoft.com/office/drawing/2014/main" id="{84659006-7957-47B2-BC85-0A8F2F1883F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50" name="연결선: 꺾임 413">
          <a:extLst>
            <a:ext uri="{FF2B5EF4-FFF2-40B4-BE49-F238E27FC236}">
              <a16:creationId xmlns:a16="http://schemas.microsoft.com/office/drawing/2014/main" id="{28E8C85A-F333-4E08-B605-C8185C19F9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51" name="연결선: 꺾임 414">
          <a:extLst>
            <a:ext uri="{FF2B5EF4-FFF2-40B4-BE49-F238E27FC236}">
              <a16:creationId xmlns:a16="http://schemas.microsoft.com/office/drawing/2014/main" id="{99BDFAC3-261A-4D66-AC95-70326722E3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52" name="연결선: 꺾임 2438">
          <a:extLst>
            <a:ext uri="{FF2B5EF4-FFF2-40B4-BE49-F238E27FC236}">
              <a16:creationId xmlns:a16="http://schemas.microsoft.com/office/drawing/2014/main" id="{7EE5E074-7377-4809-AC39-656C729390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53" name="연결선: 꺾임 2439">
          <a:extLst>
            <a:ext uri="{FF2B5EF4-FFF2-40B4-BE49-F238E27FC236}">
              <a16:creationId xmlns:a16="http://schemas.microsoft.com/office/drawing/2014/main" id="{62744F84-AA34-45A8-9025-457BDD5F7B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54" name="연결선: 꺾임 2440">
          <a:extLst>
            <a:ext uri="{FF2B5EF4-FFF2-40B4-BE49-F238E27FC236}">
              <a16:creationId xmlns:a16="http://schemas.microsoft.com/office/drawing/2014/main" id="{1CABCD50-EBAE-4C2B-884E-313E05061F8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55" name="연결선: 꺾임 2441">
          <a:extLst>
            <a:ext uri="{FF2B5EF4-FFF2-40B4-BE49-F238E27FC236}">
              <a16:creationId xmlns:a16="http://schemas.microsoft.com/office/drawing/2014/main" id="{C37B9F8C-AD06-4B1C-AD4A-79F31A45C7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56" name="연결선: 꺾임 2442">
          <a:extLst>
            <a:ext uri="{FF2B5EF4-FFF2-40B4-BE49-F238E27FC236}">
              <a16:creationId xmlns:a16="http://schemas.microsoft.com/office/drawing/2014/main" id="{9E230F36-141C-425B-AF7C-322F2E3EBD8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57" name="연결선: 꺾임 2443">
          <a:extLst>
            <a:ext uri="{FF2B5EF4-FFF2-40B4-BE49-F238E27FC236}">
              <a16:creationId xmlns:a16="http://schemas.microsoft.com/office/drawing/2014/main" id="{92552824-7D1E-49E8-A8D4-F28D30EB1FD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58" name="연결선: 꺾임 2444">
          <a:extLst>
            <a:ext uri="{FF2B5EF4-FFF2-40B4-BE49-F238E27FC236}">
              <a16:creationId xmlns:a16="http://schemas.microsoft.com/office/drawing/2014/main" id="{A397691C-240D-4AE1-8C7A-C1CE0A231E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59" name="연결선: 꺾임 2445">
          <a:extLst>
            <a:ext uri="{FF2B5EF4-FFF2-40B4-BE49-F238E27FC236}">
              <a16:creationId xmlns:a16="http://schemas.microsoft.com/office/drawing/2014/main" id="{0AFCF809-9607-49CD-B37C-8ADBEF04B2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60" name="연결선: 꺾임 2446">
          <a:extLst>
            <a:ext uri="{FF2B5EF4-FFF2-40B4-BE49-F238E27FC236}">
              <a16:creationId xmlns:a16="http://schemas.microsoft.com/office/drawing/2014/main" id="{294FBE88-CD98-4DE9-8054-2510A6E0DFA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61" name="연결선: 꺾임 2447">
          <a:extLst>
            <a:ext uri="{FF2B5EF4-FFF2-40B4-BE49-F238E27FC236}">
              <a16:creationId xmlns:a16="http://schemas.microsoft.com/office/drawing/2014/main" id="{E17E48F8-F748-4517-A5FB-72FCE581B51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62" name="연결선: 꺾임 2448">
          <a:extLst>
            <a:ext uri="{FF2B5EF4-FFF2-40B4-BE49-F238E27FC236}">
              <a16:creationId xmlns:a16="http://schemas.microsoft.com/office/drawing/2014/main" id="{7DBE1813-FAD2-4990-AC76-02FAADF7BA5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63" name="연결선: 꺾임 2449">
          <a:extLst>
            <a:ext uri="{FF2B5EF4-FFF2-40B4-BE49-F238E27FC236}">
              <a16:creationId xmlns:a16="http://schemas.microsoft.com/office/drawing/2014/main" id="{0BB36D6B-B021-4746-AF88-19479F87BD0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64" name="연결선: 꺾임 2450">
          <a:extLst>
            <a:ext uri="{FF2B5EF4-FFF2-40B4-BE49-F238E27FC236}">
              <a16:creationId xmlns:a16="http://schemas.microsoft.com/office/drawing/2014/main" id="{71D6878D-1362-43D5-B25F-593B13A3D0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65" name="연결선: 꺾임 2451">
          <a:extLst>
            <a:ext uri="{FF2B5EF4-FFF2-40B4-BE49-F238E27FC236}">
              <a16:creationId xmlns:a16="http://schemas.microsoft.com/office/drawing/2014/main" id="{B68E4374-E093-4E88-8F44-877D318DC72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66" name="연결선: 꺾임 2452">
          <a:extLst>
            <a:ext uri="{FF2B5EF4-FFF2-40B4-BE49-F238E27FC236}">
              <a16:creationId xmlns:a16="http://schemas.microsoft.com/office/drawing/2014/main" id="{8E4A6CF9-D6F4-4E30-9D7B-49A9AC71D93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67" name="연결선: 꺾임 2453">
          <a:extLst>
            <a:ext uri="{FF2B5EF4-FFF2-40B4-BE49-F238E27FC236}">
              <a16:creationId xmlns:a16="http://schemas.microsoft.com/office/drawing/2014/main" id="{05BC381C-27C0-4F45-858E-860D104145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68" name="연결선: 꺾임 2454">
          <a:extLst>
            <a:ext uri="{FF2B5EF4-FFF2-40B4-BE49-F238E27FC236}">
              <a16:creationId xmlns:a16="http://schemas.microsoft.com/office/drawing/2014/main" id="{B283DDFF-13EC-478D-94EA-8833476951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69" name="연결선: 꺾임 2455">
          <a:extLst>
            <a:ext uri="{FF2B5EF4-FFF2-40B4-BE49-F238E27FC236}">
              <a16:creationId xmlns:a16="http://schemas.microsoft.com/office/drawing/2014/main" id="{FCAC5C32-769E-42FA-A450-F1340274F3C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70" name="연결선: 꺾임 2456">
          <a:extLst>
            <a:ext uri="{FF2B5EF4-FFF2-40B4-BE49-F238E27FC236}">
              <a16:creationId xmlns:a16="http://schemas.microsoft.com/office/drawing/2014/main" id="{EFF6F5C3-5C37-4AC5-8591-F55B35E1086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71" name="연결선: 꺾임 18016">
          <a:extLst>
            <a:ext uri="{FF2B5EF4-FFF2-40B4-BE49-F238E27FC236}">
              <a16:creationId xmlns:a16="http://schemas.microsoft.com/office/drawing/2014/main" id="{418846E8-84F0-5608-8D7A-11F91BC21D2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72" name="연결선: 꺾임 18017">
          <a:extLst>
            <a:ext uri="{FF2B5EF4-FFF2-40B4-BE49-F238E27FC236}">
              <a16:creationId xmlns:a16="http://schemas.microsoft.com/office/drawing/2014/main" id="{625A4114-888E-C6F9-FBE3-82739219AB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73" name="연결선: 꺾임 55">
          <a:extLst>
            <a:ext uri="{FF2B5EF4-FFF2-40B4-BE49-F238E27FC236}">
              <a16:creationId xmlns:a16="http://schemas.microsoft.com/office/drawing/2014/main" id="{16883BA1-B47F-4FA9-A2FA-98446F70DB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74" name="연결선: 꺾임 56">
          <a:extLst>
            <a:ext uri="{FF2B5EF4-FFF2-40B4-BE49-F238E27FC236}">
              <a16:creationId xmlns:a16="http://schemas.microsoft.com/office/drawing/2014/main" id="{9014DBE1-5DB6-F5A5-16A8-AFCE17FBC27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75" name="연결선: 꺾임 57">
          <a:extLst>
            <a:ext uri="{FF2B5EF4-FFF2-40B4-BE49-F238E27FC236}">
              <a16:creationId xmlns:a16="http://schemas.microsoft.com/office/drawing/2014/main" id="{7D454854-469C-CF4E-16D0-95B26ECE34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76" name="연결선: 꺾임 58">
          <a:extLst>
            <a:ext uri="{FF2B5EF4-FFF2-40B4-BE49-F238E27FC236}">
              <a16:creationId xmlns:a16="http://schemas.microsoft.com/office/drawing/2014/main" id="{DEE40DA5-04D7-D643-69D9-861F381F341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77" name="연결선: 꺾임 17987">
          <a:extLst>
            <a:ext uri="{FF2B5EF4-FFF2-40B4-BE49-F238E27FC236}">
              <a16:creationId xmlns:a16="http://schemas.microsoft.com/office/drawing/2014/main" id="{A62002F7-107D-F55B-4AF2-D362F762637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78" name="연결선: 꺾임 17988">
          <a:extLst>
            <a:ext uri="{FF2B5EF4-FFF2-40B4-BE49-F238E27FC236}">
              <a16:creationId xmlns:a16="http://schemas.microsoft.com/office/drawing/2014/main" id="{8E058699-DF0C-48AB-CE95-1B9E082B4B5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79" name="연결선: 꺾임 17989">
          <a:extLst>
            <a:ext uri="{FF2B5EF4-FFF2-40B4-BE49-F238E27FC236}">
              <a16:creationId xmlns:a16="http://schemas.microsoft.com/office/drawing/2014/main" id="{5DC20FC1-EFC2-3582-1323-817DBFB31BE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80" name="연결선: 꺾임 17990">
          <a:extLst>
            <a:ext uri="{FF2B5EF4-FFF2-40B4-BE49-F238E27FC236}">
              <a16:creationId xmlns:a16="http://schemas.microsoft.com/office/drawing/2014/main" id="{FB8D248A-6ECB-203F-1811-E4B3BF6AD7D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81" name="연결선: 꺾임 17999">
          <a:extLst>
            <a:ext uri="{FF2B5EF4-FFF2-40B4-BE49-F238E27FC236}">
              <a16:creationId xmlns:a16="http://schemas.microsoft.com/office/drawing/2014/main" id="{E37B1BA7-7D51-557C-F0BB-3D5635C438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82" name="연결선: 꺾임 18000">
          <a:extLst>
            <a:ext uri="{FF2B5EF4-FFF2-40B4-BE49-F238E27FC236}">
              <a16:creationId xmlns:a16="http://schemas.microsoft.com/office/drawing/2014/main" id="{30FE94A4-A415-3CE0-8697-FDCCB09BEA0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83" name="연결선: 꺾임 18001">
          <a:extLst>
            <a:ext uri="{FF2B5EF4-FFF2-40B4-BE49-F238E27FC236}">
              <a16:creationId xmlns:a16="http://schemas.microsoft.com/office/drawing/2014/main" id="{9D160F38-F7A3-3306-FC88-434E8AA4580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84" name="연결선: 꺾임 18002">
          <a:extLst>
            <a:ext uri="{FF2B5EF4-FFF2-40B4-BE49-F238E27FC236}">
              <a16:creationId xmlns:a16="http://schemas.microsoft.com/office/drawing/2014/main" id="{E095F79C-BD51-CDBD-31DE-5F3E12A545E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85" name="연결선: 꺾임 9">
          <a:extLst>
            <a:ext uri="{FF2B5EF4-FFF2-40B4-BE49-F238E27FC236}">
              <a16:creationId xmlns:a16="http://schemas.microsoft.com/office/drawing/2014/main" id="{8F328A5F-3F4A-1709-4367-73A3F08A72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86" name="연결선: 꺾임 10">
          <a:extLst>
            <a:ext uri="{FF2B5EF4-FFF2-40B4-BE49-F238E27FC236}">
              <a16:creationId xmlns:a16="http://schemas.microsoft.com/office/drawing/2014/main" id="{B9B7B3CD-BF1C-68D9-BC09-650EB3CEA3B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87" name="연결선: 꺾임 11">
          <a:extLst>
            <a:ext uri="{FF2B5EF4-FFF2-40B4-BE49-F238E27FC236}">
              <a16:creationId xmlns:a16="http://schemas.microsoft.com/office/drawing/2014/main" id="{374C7DB2-420F-A888-C09D-6087F9ED32D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88" name="연결선: 꺾임 12">
          <a:extLst>
            <a:ext uri="{FF2B5EF4-FFF2-40B4-BE49-F238E27FC236}">
              <a16:creationId xmlns:a16="http://schemas.microsoft.com/office/drawing/2014/main" id="{D5AB6EE2-89B7-2157-1B6B-245A2D0C402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89" name="연결선: 꺾임 21">
          <a:extLst>
            <a:ext uri="{FF2B5EF4-FFF2-40B4-BE49-F238E27FC236}">
              <a16:creationId xmlns:a16="http://schemas.microsoft.com/office/drawing/2014/main" id="{5441FF08-7D26-E4AE-D846-EBC2FFA55A8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90" name="연결선: 꺾임 22">
          <a:extLst>
            <a:ext uri="{FF2B5EF4-FFF2-40B4-BE49-F238E27FC236}">
              <a16:creationId xmlns:a16="http://schemas.microsoft.com/office/drawing/2014/main" id="{BDB2FD4C-8150-9805-26D5-014BC8454CB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91" name="연결선: 꺾임 23">
          <a:extLst>
            <a:ext uri="{FF2B5EF4-FFF2-40B4-BE49-F238E27FC236}">
              <a16:creationId xmlns:a16="http://schemas.microsoft.com/office/drawing/2014/main" id="{74CA71E8-DB64-AA3F-1123-F219DFBD28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92" name="연결선: 꺾임 24">
          <a:extLst>
            <a:ext uri="{FF2B5EF4-FFF2-40B4-BE49-F238E27FC236}">
              <a16:creationId xmlns:a16="http://schemas.microsoft.com/office/drawing/2014/main" id="{EFB4A76D-E56B-580C-9440-45486D2E632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93" name="연결선: 꺾임 33">
          <a:extLst>
            <a:ext uri="{FF2B5EF4-FFF2-40B4-BE49-F238E27FC236}">
              <a16:creationId xmlns:a16="http://schemas.microsoft.com/office/drawing/2014/main" id="{2661E94A-B200-24D3-23B4-9E7D2D5C137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94" name="연결선: 꺾임 34">
          <a:extLst>
            <a:ext uri="{FF2B5EF4-FFF2-40B4-BE49-F238E27FC236}">
              <a16:creationId xmlns:a16="http://schemas.microsoft.com/office/drawing/2014/main" id="{2B69EE4B-20C7-6541-9FEC-D0A30ED05B5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95" name="연결선: 꺾임 35">
          <a:extLst>
            <a:ext uri="{FF2B5EF4-FFF2-40B4-BE49-F238E27FC236}">
              <a16:creationId xmlns:a16="http://schemas.microsoft.com/office/drawing/2014/main" id="{C9B518C4-7B28-DDED-30B7-C8B4E78877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96" name="연결선: 꺾임 36">
          <a:extLst>
            <a:ext uri="{FF2B5EF4-FFF2-40B4-BE49-F238E27FC236}">
              <a16:creationId xmlns:a16="http://schemas.microsoft.com/office/drawing/2014/main" id="{80430313-99AC-BA5C-4FF7-3ECC8F275F3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97" name="연결선: 꺾임 45">
          <a:extLst>
            <a:ext uri="{FF2B5EF4-FFF2-40B4-BE49-F238E27FC236}">
              <a16:creationId xmlns:a16="http://schemas.microsoft.com/office/drawing/2014/main" id="{82D0279B-6215-082A-BC66-AA996AE39F8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98" name="연결선: 꺾임 47">
          <a:extLst>
            <a:ext uri="{FF2B5EF4-FFF2-40B4-BE49-F238E27FC236}">
              <a16:creationId xmlns:a16="http://schemas.microsoft.com/office/drawing/2014/main" id="{185B4061-A139-4B72-6EC1-72924A8C0DF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99" name="연결선: 꺾임 48">
          <a:extLst>
            <a:ext uri="{FF2B5EF4-FFF2-40B4-BE49-F238E27FC236}">
              <a16:creationId xmlns:a16="http://schemas.microsoft.com/office/drawing/2014/main" id="{B8D09EC3-340F-FF59-78AE-773C586614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00" name="연결선: 꺾임 49">
          <a:extLst>
            <a:ext uri="{FF2B5EF4-FFF2-40B4-BE49-F238E27FC236}">
              <a16:creationId xmlns:a16="http://schemas.microsoft.com/office/drawing/2014/main" id="{B5404D34-F7A6-5FA6-09EB-7B1E4B3983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01" name="연결선: 꺾임 62">
          <a:extLst>
            <a:ext uri="{FF2B5EF4-FFF2-40B4-BE49-F238E27FC236}">
              <a16:creationId xmlns:a16="http://schemas.microsoft.com/office/drawing/2014/main" id="{2599FB97-6785-675A-F1EF-1BDB706DD98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02" name="연결선: 꺾임 17983">
          <a:extLst>
            <a:ext uri="{FF2B5EF4-FFF2-40B4-BE49-F238E27FC236}">
              <a16:creationId xmlns:a16="http://schemas.microsoft.com/office/drawing/2014/main" id="{C6B7422D-7B68-31A8-D032-F52242F2E1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03" name="연결선: 꺾임 17984">
          <a:extLst>
            <a:ext uri="{FF2B5EF4-FFF2-40B4-BE49-F238E27FC236}">
              <a16:creationId xmlns:a16="http://schemas.microsoft.com/office/drawing/2014/main" id="{88CC398C-82C6-50EC-D125-7D4D3FD02F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04" name="연결선: 꺾임 17985">
          <a:extLst>
            <a:ext uri="{FF2B5EF4-FFF2-40B4-BE49-F238E27FC236}">
              <a16:creationId xmlns:a16="http://schemas.microsoft.com/office/drawing/2014/main" id="{DB54C69D-5E7D-7F2A-762A-1C882462219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05" name="연결선: 꺾임 18010">
          <a:extLst>
            <a:ext uri="{FF2B5EF4-FFF2-40B4-BE49-F238E27FC236}">
              <a16:creationId xmlns:a16="http://schemas.microsoft.com/office/drawing/2014/main" id="{043E480F-400D-00E0-B33D-0062BB1F81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06" name="연결선: 꺾임 18011">
          <a:extLst>
            <a:ext uri="{FF2B5EF4-FFF2-40B4-BE49-F238E27FC236}">
              <a16:creationId xmlns:a16="http://schemas.microsoft.com/office/drawing/2014/main" id="{41D09B74-AF00-F405-DFFE-A9159DA2946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07" name="연결선: 꺾임 18012">
          <a:extLst>
            <a:ext uri="{FF2B5EF4-FFF2-40B4-BE49-F238E27FC236}">
              <a16:creationId xmlns:a16="http://schemas.microsoft.com/office/drawing/2014/main" id="{9EB684BF-53C4-A40A-BBB1-96FF6B0C5BE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08" name="연결선: 꺾임 18013">
          <a:extLst>
            <a:ext uri="{FF2B5EF4-FFF2-40B4-BE49-F238E27FC236}">
              <a16:creationId xmlns:a16="http://schemas.microsoft.com/office/drawing/2014/main" id="{166C0AC1-62AE-F14F-43D9-9D4285683B9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09" name="연결선: 꺾임 18024">
          <a:extLst>
            <a:ext uri="{FF2B5EF4-FFF2-40B4-BE49-F238E27FC236}">
              <a16:creationId xmlns:a16="http://schemas.microsoft.com/office/drawing/2014/main" id="{787CE6AD-D869-0A83-B5F0-24007421140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10" name="연결선: 꺾임 18025">
          <a:extLst>
            <a:ext uri="{FF2B5EF4-FFF2-40B4-BE49-F238E27FC236}">
              <a16:creationId xmlns:a16="http://schemas.microsoft.com/office/drawing/2014/main" id="{6B0166F4-EDB7-6BB9-DDD8-1B4857EF689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11" name="연결선: 꺾임 18026">
          <a:extLst>
            <a:ext uri="{FF2B5EF4-FFF2-40B4-BE49-F238E27FC236}">
              <a16:creationId xmlns:a16="http://schemas.microsoft.com/office/drawing/2014/main" id="{D797C372-F994-A804-A538-D4E53B01A1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12" name="연결선: 꺾임 18027">
          <a:extLst>
            <a:ext uri="{FF2B5EF4-FFF2-40B4-BE49-F238E27FC236}">
              <a16:creationId xmlns:a16="http://schemas.microsoft.com/office/drawing/2014/main" id="{55816364-7E1C-91BF-5A7F-69C150B6671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13" name="연결선: 꺾임 18036">
          <a:extLst>
            <a:ext uri="{FF2B5EF4-FFF2-40B4-BE49-F238E27FC236}">
              <a16:creationId xmlns:a16="http://schemas.microsoft.com/office/drawing/2014/main" id="{CBF18D1D-D3D2-FCB1-2EA9-2B2C164AAA0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14" name="연결선: 꺾임 18037">
          <a:extLst>
            <a:ext uri="{FF2B5EF4-FFF2-40B4-BE49-F238E27FC236}">
              <a16:creationId xmlns:a16="http://schemas.microsoft.com/office/drawing/2014/main" id="{8C2ECE4D-B679-5E51-5A89-EBF66BA59B5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15" name="연결선: 꺾임 18038">
          <a:extLst>
            <a:ext uri="{FF2B5EF4-FFF2-40B4-BE49-F238E27FC236}">
              <a16:creationId xmlns:a16="http://schemas.microsoft.com/office/drawing/2014/main" id="{83D91B72-C43F-1EEE-42B5-52F7212285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16" name="연결선: 꺾임 18039">
          <a:extLst>
            <a:ext uri="{FF2B5EF4-FFF2-40B4-BE49-F238E27FC236}">
              <a16:creationId xmlns:a16="http://schemas.microsoft.com/office/drawing/2014/main" id="{F17B406A-831A-B9A1-FF38-AC267F9B5C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17" name="연결선: 꺾임 128">
          <a:extLst>
            <a:ext uri="{FF2B5EF4-FFF2-40B4-BE49-F238E27FC236}">
              <a16:creationId xmlns:a16="http://schemas.microsoft.com/office/drawing/2014/main" id="{CA78AA4C-35A8-174E-8E5B-A39308EC59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18" name="연결선: 꺾임 129">
          <a:extLst>
            <a:ext uri="{FF2B5EF4-FFF2-40B4-BE49-F238E27FC236}">
              <a16:creationId xmlns:a16="http://schemas.microsoft.com/office/drawing/2014/main" id="{18CFE9CD-E80B-7A75-3ED1-0EFECF04554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19" name="연결선: 꺾임 130">
          <a:extLst>
            <a:ext uri="{FF2B5EF4-FFF2-40B4-BE49-F238E27FC236}">
              <a16:creationId xmlns:a16="http://schemas.microsoft.com/office/drawing/2014/main" id="{6490D71C-5161-C33E-3724-7A753F4A39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20" name="연결선: 꺾임 131">
          <a:extLst>
            <a:ext uri="{FF2B5EF4-FFF2-40B4-BE49-F238E27FC236}">
              <a16:creationId xmlns:a16="http://schemas.microsoft.com/office/drawing/2014/main" id="{5711185B-4067-0F4D-A906-9DDD8E68813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21" name="연결선: 꺾임 140">
          <a:extLst>
            <a:ext uri="{FF2B5EF4-FFF2-40B4-BE49-F238E27FC236}">
              <a16:creationId xmlns:a16="http://schemas.microsoft.com/office/drawing/2014/main" id="{CBF52E7D-5A5C-F5D9-A8F5-CC296E1DD01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22" name="연결선: 꺾임 141">
          <a:extLst>
            <a:ext uri="{FF2B5EF4-FFF2-40B4-BE49-F238E27FC236}">
              <a16:creationId xmlns:a16="http://schemas.microsoft.com/office/drawing/2014/main" id="{C9E07900-49FD-8350-B415-C8C38499B4A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23" name="연결선: 꺾임 2431">
          <a:extLst>
            <a:ext uri="{FF2B5EF4-FFF2-40B4-BE49-F238E27FC236}">
              <a16:creationId xmlns:a16="http://schemas.microsoft.com/office/drawing/2014/main" id="{89DBC82B-1422-05CB-3DED-A79FCFE3E42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24" name="연결선: 꺾임 2432">
          <a:extLst>
            <a:ext uri="{FF2B5EF4-FFF2-40B4-BE49-F238E27FC236}">
              <a16:creationId xmlns:a16="http://schemas.microsoft.com/office/drawing/2014/main" id="{C9CEFB68-2D7E-AA04-EA5B-C6753035320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25" name="연결선: 꺾임 2460">
          <a:extLst>
            <a:ext uri="{FF2B5EF4-FFF2-40B4-BE49-F238E27FC236}">
              <a16:creationId xmlns:a16="http://schemas.microsoft.com/office/drawing/2014/main" id="{EB5F1B33-45EC-9491-1767-AB36A1DC128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26" name="연결선: 꺾임 2461">
          <a:extLst>
            <a:ext uri="{FF2B5EF4-FFF2-40B4-BE49-F238E27FC236}">
              <a16:creationId xmlns:a16="http://schemas.microsoft.com/office/drawing/2014/main" id="{8B2C36FA-AC6D-ABA2-0265-F0B4B0FB351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27" name="연결선: 꺾임 2462">
          <a:extLst>
            <a:ext uri="{FF2B5EF4-FFF2-40B4-BE49-F238E27FC236}">
              <a16:creationId xmlns:a16="http://schemas.microsoft.com/office/drawing/2014/main" id="{2711D5D9-5829-9465-F39C-5778D0C18D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28" name="연결선: 꺾임 2463">
          <a:extLst>
            <a:ext uri="{FF2B5EF4-FFF2-40B4-BE49-F238E27FC236}">
              <a16:creationId xmlns:a16="http://schemas.microsoft.com/office/drawing/2014/main" id="{3D041758-6A1E-C54F-11F6-715708FC8F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29" name="연결선: 꺾임 2472">
          <a:extLst>
            <a:ext uri="{FF2B5EF4-FFF2-40B4-BE49-F238E27FC236}">
              <a16:creationId xmlns:a16="http://schemas.microsoft.com/office/drawing/2014/main" id="{9DA2BFD1-FC00-1D84-F8DC-7E3B5FD751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30" name="연결선: 꺾임 2473">
          <a:extLst>
            <a:ext uri="{FF2B5EF4-FFF2-40B4-BE49-F238E27FC236}">
              <a16:creationId xmlns:a16="http://schemas.microsoft.com/office/drawing/2014/main" id="{6FF8BA59-4404-729A-8CB3-2C35F23DB6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31" name="연결선: 꺾임 2474">
          <a:extLst>
            <a:ext uri="{FF2B5EF4-FFF2-40B4-BE49-F238E27FC236}">
              <a16:creationId xmlns:a16="http://schemas.microsoft.com/office/drawing/2014/main" id="{BEEF6F7C-2303-8DAB-EB21-31FD7E8E10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32" name="연결선: 꺾임 2475">
          <a:extLst>
            <a:ext uri="{FF2B5EF4-FFF2-40B4-BE49-F238E27FC236}">
              <a16:creationId xmlns:a16="http://schemas.microsoft.com/office/drawing/2014/main" id="{3F372A15-BA18-EE93-2D41-9CD18637694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33" name="연결선: 꺾임 16">
          <a:extLst>
            <a:ext uri="{FF2B5EF4-FFF2-40B4-BE49-F238E27FC236}">
              <a16:creationId xmlns:a16="http://schemas.microsoft.com/office/drawing/2014/main" id="{FD2349B7-33D5-D919-7E74-DF66D5973BC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34" name="연결선: 꺾임 17">
          <a:extLst>
            <a:ext uri="{FF2B5EF4-FFF2-40B4-BE49-F238E27FC236}">
              <a16:creationId xmlns:a16="http://schemas.microsoft.com/office/drawing/2014/main" id="{9B3F9382-4068-DFE9-DCDF-503EC8BC639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35" name="연결선: 꺾임 18">
          <a:extLst>
            <a:ext uri="{FF2B5EF4-FFF2-40B4-BE49-F238E27FC236}">
              <a16:creationId xmlns:a16="http://schemas.microsoft.com/office/drawing/2014/main" id="{FE9CC759-D4CF-9E0B-85D0-CF72334FD8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36" name="연결선: 꺾임 19">
          <a:extLst>
            <a:ext uri="{FF2B5EF4-FFF2-40B4-BE49-F238E27FC236}">
              <a16:creationId xmlns:a16="http://schemas.microsoft.com/office/drawing/2014/main" id="{1823278D-3F10-2E31-D8C3-5774CFAD61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37" name="연결선: 꺾임 20">
          <a:extLst>
            <a:ext uri="{FF2B5EF4-FFF2-40B4-BE49-F238E27FC236}">
              <a16:creationId xmlns:a16="http://schemas.microsoft.com/office/drawing/2014/main" id="{60FE815B-AE28-2A86-02F3-6458D33AE8C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38" name="연결선: 꺾임 40">
          <a:extLst>
            <a:ext uri="{FF2B5EF4-FFF2-40B4-BE49-F238E27FC236}">
              <a16:creationId xmlns:a16="http://schemas.microsoft.com/office/drawing/2014/main" id="{F77DFC86-61CA-949C-9460-5702E2CAFFC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39" name="연결선: 꺾임 41">
          <a:extLst>
            <a:ext uri="{FF2B5EF4-FFF2-40B4-BE49-F238E27FC236}">
              <a16:creationId xmlns:a16="http://schemas.microsoft.com/office/drawing/2014/main" id="{E4C58E57-5A33-63E7-9519-F7B6B173CE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40" name="연결선: 꺾임 42">
          <a:extLst>
            <a:ext uri="{FF2B5EF4-FFF2-40B4-BE49-F238E27FC236}">
              <a16:creationId xmlns:a16="http://schemas.microsoft.com/office/drawing/2014/main" id="{2369B590-3982-42B6-59ED-4E0DD706B54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41" name="연결선: 꺾임 43">
          <a:extLst>
            <a:ext uri="{FF2B5EF4-FFF2-40B4-BE49-F238E27FC236}">
              <a16:creationId xmlns:a16="http://schemas.microsoft.com/office/drawing/2014/main" id="{3AAD2CF0-9DB7-64FA-B2B8-263B939F43F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42" name="연결선: 꺾임 44">
          <a:extLst>
            <a:ext uri="{FF2B5EF4-FFF2-40B4-BE49-F238E27FC236}">
              <a16:creationId xmlns:a16="http://schemas.microsoft.com/office/drawing/2014/main" id="{81B395BE-384D-D85F-DE4D-BC506A05EB7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43" name="연결선: 꺾임 17992">
          <a:extLst>
            <a:ext uri="{FF2B5EF4-FFF2-40B4-BE49-F238E27FC236}">
              <a16:creationId xmlns:a16="http://schemas.microsoft.com/office/drawing/2014/main" id="{795590BD-F7BE-712A-1577-D2893B53E7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44" name="연결선: 꺾임 17993">
          <a:extLst>
            <a:ext uri="{FF2B5EF4-FFF2-40B4-BE49-F238E27FC236}">
              <a16:creationId xmlns:a16="http://schemas.microsoft.com/office/drawing/2014/main" id="{E993EE36-4F4E-1037-DD10-75D06EE0B41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45" name="연결선: 꺾임 17994">
          <a:extLst>
            <a:ext uri="{FF2B5EF4-FFF2-40B4-BE49-F238E27FC236}">
              <a16:creationId xmlns:a16="http://schemas.microsoft.com/office/drawing/2014/main" id="{DFF8BFB9-7974-B467-9343-C8AF2B90A2A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46" name="연결선: 꺾임 17995">
          <a:extLst>
            <a:ext uri="{FF2B5EF4-FFF2-40B4-BE49-F238E27FC236}">
              <a16:creationId xmlns:a16="http://schemas.microsoft.com/office/drawing/2014/main" id="{F900FA52-4B3D-BD85-D53E-B51858F34BB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47" name="연결선: 꺾임 17996">
          <a:extLst>
            <a:ext uri="{FF2B5EF4-FFF2-40B4-BE49-F238E27FC236}">
              <a16:creationId xmlns:a16="http://schemas.microsoft.com/office/drawing/2014/main" id="{E2D4A4D6-668D-299E-AE77-84D1BAD83C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48" name="연결선: 꺾임 18066">
          <a:extLst>
            <a:ext uri="{FF2B5EF4-FFF2-40B4-BE49-F238E27FC236}">
              <a16:creationId xmlns:a16="http://schemas.microsoft.com/office/drawing/2014/main" id="{D98E1A29-8305-5DCC-CE73-1C75B44B29A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49" name="연결선: 꺾임 18100">
          <a:extLst>
            <a:ext uri="{FF2B5EF4-FFF2-40B4-BE49-F238E27FC236}">
              <a16:creationId xmlns:a16="http://schemas.microsoft.com/office/drawing/2014/main" id="{208F49C8-798D-17B9-2837-D4EA53A5B3F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50" name="연결선: 꺾임 18134">
          <a:extLst>
            <a:ext uri="{FF2B5EF4-FFF2-40B4-BE49-F238E27FC236}">
              <a16:creationId xmlns:a16="http://schemas.microsoft.com/office/drawing/2014/main" id="{AE7FA2D0-33C8-E450-F07B-3291D0892E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51" name="연결선: 꺾임 18138">
          <a:extLst>
            <a:ext uri="{FF2B5EF4-FFF2-40B4-BE49-F238E27FC236}">
              <a16:creationId xmlns:a16="http://schemas.microsoft.com/office/drawing/2014/main" id="{98BF0720-C8CE-2B3E-7543-571A0599E4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52" name="연결선: 꺾임 18139">
          <a:extLst>
            <a:ext uri="{FF2B5EF4-FFF2-40B4-BE49-F238E27FC236}">
              <a16:creationId xmlns:a16="http://schemas.microsoft.com/office/drawing/2014/main" id="{122E2550-994B-D55A-8B94-9C343E8E604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53" name="연결선: 꺾임 18140">
          <a:extLst>
            <a:ext uri="{FF2B5EF4-FFF2-40B4-BE49-F238E27FC236}">
              <a16:creationId xmlns:a16="http://schemas.microsoft.com/office/drawing/2014/main" id="{899BD83E-4055-9F59-EEA6-28A4EDC954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54" name="연결선: 꺾임 18141">
          <a:extLst>
            <a:ext uri="{FF2B5EF4-FFF2-40B4-BE49-F238E27FC236}">
              <a16:creationId xmlns:a16="http://schemas.microsoft.com/office/drawing/2014/main" id="{F8AA0B61-FF85-1EE7-893B-4FECD109220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55" name="연결선: 꺾임 18142">
          <a:extLst>
            <a:ext uri="{FF2B5EF4-FFF2-40B4-BE49-F238E27FC236}">
              <a16:creationId xmlns:a16="http://schemas.microsoft.com/office/drawing/2014/main" id="{2318E65D-6797-21F9-FCA4-0B52D64694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56" name="연결선: 꺾임 18143">
          <a:extLst>
            <a:ext uri="{FF2B5EF4-FFF2-40B4-BE49-F238E27FC236}">
              <a16:creationId xmlns:a16="http://schemas.microsoft.com/office/drawing/2014/main" id="{0490BD5B-963F-4C8D-6CA3-910D17B5104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57" name="연결선: 꺾임 18144">
          <a:extLst>
            <a:ext uri="{FF2B5EF4-FFF2-40B4-BE49-F238E27FC236}">
              <a16:creationId xmlns:a16="http://schemas.microsoft.com/office/drawing/2014/main" id="{46523323-4C8F-5ADD-718A-E6C5E3B8D9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58" name="연결선: 꺾임 18145">
          <a:extLst>
            <a:ext uri="{FF2B5EF4-FFF2-40B4-BE49-F238E27FC236}">
              <a16:creationId xmlns:a16="http://schemas.microsoft.com/office/drawing/2014/main" id="{19A6433B-F694-2B86-BC94-D0420D6B72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59" name="연결선: 꺾임 18146">
          <a:extLst>
            <a:ext uri="{FF2B5EF4-FFF2-40B4-BE49-F238E27FC236}">
              <a16:creationId xmlns:a16="http://schemas.microsoft.com/office/drawing/2014/main" id="{3ADC8604-BD9D-977C-FFC5-60085A68CF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60" name="연결선: 꺾임 18147">
          <a:extLst>
            <a:ext uri="{FF2B5EF4-FFF2-40B4-BE49-F238E27FC236}">
              <a16:creationId xmlns:a16="http://schemas.microsoft.com/office/drawing/2014/main" id="{05A86C2D-0FF5-2972-83C8-BBE28D730C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61" name="연결선: 꺾임 18148">
          <a:extLst>
            <a:ext uri="{FF2B5EF4-FFF2-40B4-BE49-F238E27FC236}">
              <a16:creationId xmlns:a16="http://schemas.microsoft.com/office/drawing/2014/main" id="{8ACCF645-14BB-D4CE-A811-96377AF1752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62" name="연결선: 꺾임 18149">
          <a:extLst>
            <a:ext uri="{FF2B5EF4-FFF2-40B4-BE49-F238E27FC236}">
              <a16:creationId xmlns:a16="http://schemas.microsoft.com/office/drawing/2014/main" id="{E9BAF211-BA77-F541-E4BD-4F56AA7656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63" name="연결선: 꺾임 18150">
          <a:extLst>
            <a:ext uri="{FF2B5EF4-FFF2-40B4-BE49-F238E27FC236}">
              <a16:creationId xmlns:a16="http://schemas.microsoft.com/office/drawing/2014/main" id="{476AD06C-8E95-64C1-BECE-B83FF1D5BE6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64" name="연결선: 꺾임 18151">
          <a:extLst>
            <a:ext uri="{FF2B5EF4-FFF2-40B4-BE49-F238E27FC236}">
              <a16:creationId xmlns:a16="http://schemas.microsoft.com/office/drawing/2014/main" id="{C0E4A23F-167B-C64B-F514-1FBE16A0718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65" name="연결선: 꺾임 18152">
          <a:extLst>
            <a:ext uri="{FF2B5EF4-FFF2-40B4-BE49-F238E27FC236}">
              <a16:creationId xmlns:a16="http://schemas.microsoft.com/office/drawing/2014/main" id="{260C630D-ED62-966D-568A-E127625B271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66" name="연결선: 꺾임 18153">
          <a:extLst>
            <a:ext uri="{FF2B5EF4-FFF2-40B4-BE49-F238E27FC236}">
              <a16:creationId xmlns:a16="http://schemas.microsoft.com/office/drawing/2014/main" id="{990BC646-1711-F105-B3DB-363A3E7A5B8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67" name="연결선: 꺾임 18154">
          <a:extLst>
            <a:ext uri="{FF2B5EF4-FFF2-40B4-BE49-F238E27FC236}">
              <a16:creationId xmlns:a16="http://schemas.microsoft.com/office/drawing/2014/main" id="{3053994D-93CF-BD8D-3EBB-BC2F7CC673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68" name="연결선: 꺾임 18181">
          <a:extLst>
            <a:ext uri="{FF2B5EF4-FFF2-40B4-BE49-F238E27FC236}">
              <a16:creationId xmlns:a16="http://schemas.microsoft.com/office/drawing/2014/main" id="{AC60E0EF-0C1F-6385-3122-AC1E6F71CC9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69" name="연결선: 꺾임 18182">
          <a:extLst>
            <a:ext uri="{FF2B5EF4-FFF2-40B4-BE49-F238E27FC236}">
              <a16:creationId xmlns:a16="http://schemas.microsoft.com/office/drawing/2014/main" id="{D6430F87-D92A-731C-202F-F7876BFBC01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70" name="연결선: 꺾임 18212">
          <a:extLst>
            <a:ext uri="{FF2B5EF4-FFF2-40B4-BE49-F238E27FC236}">
              <a16:creationId xmlns:a16="http://schemas.microsoft.com/office/drawing/2014/main" id="{B304A8EC-8971-8AB5-4A2C-AA77942250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71" name="연결선: 꺾임 18242">
          <a:extLst>
            <a:ext uri="{FF2B5EF4-FFF2-40B4-BE49-F238E27FC236}">
              <a16:creationId xmlns:a16="http://schemas.microsoft.com/office/drawing/2014/main" id="{A3F5CC9D-6DD9-5707-8AEB-AD591C57A6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72" name="연결선: 꺾임 18272">
          <a:extLst>
            <a:ext uri="{FF2B5EF4-FFF2-40B4-BE49-F238E27FC236}">
              <a16:creationId xmlns:a16="http://schemas.microsoft.com/office/drawing/2014/main" id="{A0D76910-A6FB-EFF2-203A-063AF3261AB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73" name="연결선: 꺾임 18302">
          <a:extLst>
            <a:ext uri="{FF2B5EF4-FFF2-40B4-BE49-F238E27FC236}">
              <a16:creationId xmlns:a16="http://schemas.microsoft.com/office/drawing/2014/main" id="{0DF90503-28AB-D2CC-78F8-226AC548705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74" name="연결선: 꺾임 18329">
          <a:extLst>
            <a:ext uri="{FF2B5EF4-FFF2-40B4-BE49-F238E27FC236}">
              <a16:creationId xmlns:a16="http://schemas.microsoft.com/office/drawing/2014/main" id="{6920E573-06B1-3E74-E6C9-7536E9D8A7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75" name="연결선: 꺾임 18330">
          <a:extLst>
            <a:ext uri="{FF2B5EF4-FFF2-40B4-BE49-F238E27FC236}">
              <a16:creationId xmlns:a16="http://schemas.microsoft.com/office/drawing/2014/main" id="{C07BE3A2-81CA-4792-2218-196268D43FF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76" name="연결선: 꺾임 18357">
          <a:extLst>
            <a:ext uri="{FF2B5EF4-FFF2-40B4-BE49-F238E27FC236}">
              <a16:creationId xmlns:a16="http://schemas.microsoft.com/office/drawing/2014/main" id="{15474E55-A120-E6C0-0573-4BA57FDCE6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77" name="연결선: 꺾임 18358">
          <a:extLst>
            <a:ext uri="{FF2B5EF4-FFF2-40B4-BE49-F238E27FC236}">
              <a16:creationId xmlns:a16="http://schemas.microsoft.com/office/drawing/2014/main" id="{53AF3747-56CD-6FFA-4001-D79C4E7CB2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78" name="연결선: 꺾임 18385">
          <a:extLst>
            <a:ext uri="{FF2B5EF4-FFF2-40B4-BE49-F238E27FC236}">
              <a16:creationId xmlns:a16="http://schemas.microsoft.com/office/drawing/2014/main" id="{2738F28F-7CFE-C7E8-1AA7-80CC6ADFC5B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79" name="연결선: 꺾임 18386">
          <a:extLst>
            <a:ext uri="{FF2B5EF4-FFF2-40B4-BE49-F238E27FC236}">
              <a16:creationId xmlns:a16="http://schemas.microsoft.com/office/drawing/2014/main" id="{B15ACD35-DF49-A97E-7D59-EA421F25A5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80" name="연결선: 꺾임 18413">
          <a:extLst>
            <a:ext uri="{FF2B5EF4-FFF2-40B4-BE49-F238E27FC236}">
              <a16:creationId xmlns:a16="http://schemas.microsoft.com/office/drawing/2014/main" id="{C3FCBB78-8269-322E-2C5F-F1526F85B2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81" name="연결선: 꺾임 18414">
          <a:extLst>
            <a:ext uri="{FF2B5EF4-FFF2-40B4-BE49-F238E27FC236}">
              <a16:creationId xmlns:a16="http://schemas.microsoft.com/office/drawing/2014/main" id="{DCFDCFCC-71F4-4EF7-5850-DE5A9772BA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82" name="연결선: 꺾임 18441">
          <a:extLst>
            <a:ext uri="{FF2B5EF4-FFF2-40B4-BE49-F238E27FC236}">
              <a16:creationId xmlns:a16="http://schemas.microsoft.com/office/drawing/2014/main" id="{AC390088-AAD4-B881-0651-06D138BC23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83" name="연결선: 꺾임 18468">
          <a:extLst>
            <a:ext uri="{FF2B5EF4-FFF2-40B4-BE49-F238E27FC236}">
              <a16:creationId xmlns:a16="http://schemas.microsoft.com/office/drawing/2014/main" id="{AD1002E5-245F-48CD-7287-39191D2F49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84" name="연결선: 꺾임 18495">
          <a:extLst>
            <a:ext uri="{FF2B5EF4-FFF2-40B4-BE49-F238E27FC236}">
              <a16:creationId xmlns:a16="http://schemas.microsoft.com/office/drawing/2014/main" id="{542F410C-7F1E-0B9A-7750-FB0EE7FE356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85" name="연결선: 꺾임 18522">
          <a:extLst>
            <a:ext uri="{FF2B5EF4-FFF2-40B4-BE49-F238E27FC236}">
              <a16:creationId xmlns:a16="http://schemas.microsoft.com/office/drawing/2014/main" id="{244012FD-F8B9-111A-C7A5-77C0243E7FC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86" name="연결선: 꺾임 53">
          <a:extLst>
            <a:ext uri="{FF2B5EF4-FFF2-40B4-BE49-F238E27FC236}">
              <a16:creationId xmlns:a16="http://schemas.microsoft.com/office/drawing/2014/main" id="{7A8E0453-CC93-E0E3-F3C0-8BCC754D8D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87" name="연결선: 꺾임 428">
          <a:extLst>
            <a:ext uri="{FF2B5EF4-FFF2-40B4-BE49-F238E27FC236}">
              <a16:creationId xmlns:a16="http://schemas.microsoft.com/office/drawing/2014/main" id="{531DAC5B-4BB0-1577-C60E-D37429F5CC1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88" name="연결선: 꺾임 2464">
          <a:extLst>
            <a:ext uri="{FF2B5EF4-FFF2-40B4-BE49-F238E27FC236}">
              <a16:creationId xmlns:a16="http://schemas.microsoft.com/office/drawing/2014/main" id="{D912BBB7-1A5D-0ADF-04FB-E6C8F34547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89" name="연결선: 꺾임 2465">
          <a:extLst>
            <a:ext uri="{FF2B5EF4-FFF2-40B4-BE49-F238E27FC236}">
              <a16:creationId xmlns:a16="http://schemas.microsoft.com/office/drawing/2014/main" id="{3004C9A1-3ED2-4837-055F-187D9DB853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90" name="연결선: 꺾임 17997">
          <a:extLst>
            <a:ext uri="{FF2B5EF4-FFF2-40B4-BE49-F238E27FC236}">
              <a16:creationId xmlns:a16="http://schemas.microsoft.com/office/drawing/2014/main" id="{4C2B81AF-944F-651F-6BB9-936D4BBDFC5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91" name="연결선: 꺾임 17998">
          <a:extLst>
            <a:ext uri="{FF2B5EF4-FFF2-40B4-BE49-F238E27FC236}">
              <a16:creationId xmlns:a16="http://schemas.microsoft.com/office/drawing/2014/main" id="{C1C2C75F-1174-BFC8-989D-327BF81CA55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92" name="연결선: 꺾임 18044">
          <a:extLst>
            <a:ext uri="{FF2B5EF4-FFF2-40B4-BE49-F238E27FC236}">
              <a16:creationId xmlns:a16="http://schemas.microsoft.com/office/drawing/2014/main" id="{914F4671-A275-08D8-A1F5-A96D9BDB2D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93" name="연결선: 꺾임 18045">
          <a:extLst>
            <a:ext uri="{FF2B5EF4-FFF2-40B4-BE49-F238E27FC236}">
              <a16:creationId xmlns:a16="http://schemas.microsoft.com/office/drawing/2014/main" id="{B61791B6-28C5-F361-22DA-B223B962AD6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94" name="연결선: 꺾임 18073">
          <a:extLst>
            <a:ext uri="{FF2B5EF4-FFF2-40B4-BE49-F238E27FC236}">
              <a16:creationId xmlns:a16="http://schemas.microsoft.com/office/drawing/2014/main" id="{7F1550C1-CA5A-EE03-27A4-C9CB8AF3B94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95" name="연결선: 꺾임 18074">
          <a:extLst>
            <a:ext uri="{FF2B5EF4-FFF2-40B4-BE49-F238E27FC236}">
              <a16:creationId xmlns:a16="http://schemas.microsoft.com/office/drawing/2014/main" id="{A99FDF81-E5EB-82C4-D481-0D15D961989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96" name="연결선: 꺾임 18102">
          <a:extLst>
            <a:ext uri="{FF2B5EF4-FFF2-40B4-BE49-F238E27FC236}">
              <a16:creationId xmlns:a16="http://schemas.microsoft.com/office/drawing/2014/main" id="{58153D89-4DCC-BBBE-9E4D-B7421050C0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97" name="연결선: 꺾임 18103">
          <a:extLst>
            <a:ext uri="{FF2B5EF4-FFF2-40B4-BE49-F238E27FC236}">
              <a16:creationId xmlns:a16="http://schemas.microsoft.com/office/drawing/2014/main" id="{532CC202-AB8A-3591-81AC-FB5EFE232B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98" name="연결선: 꺾임 18130">
          <a:extLst>
            <a:ext uri="{FF2B5EF4-FFF2-40B4-BE49-F238E27FC236}">
              <a16:creationId xmlns:a16="http://schemas.microsoft.com/office/drawing/2014/main" id="{5CF851D3-05D7-7ED0-B972-193E2DD24B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99" name="연결선: 꺾임 18131">
          <a:extLst>
            <a:ext uri="{FF2B5EF4-FFF2-40B4-BE49-F238E27FC236}">
              <a16:creationId xmlns:a16="http://schemas.microsoft.com/office/drawing/2014/main" id="{C1AFE1FF-BA7A-6553-4969-92368762097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00" name="연결선: 꺾임 18223">
          <a:extLst>
            <a:ext uri="{FF2B5EF4-FFF2-40B4-BE49-F238E27FC236}">
              <a16:creationId xmlns:a16="http://schemas.microsoft.com/office/drawing/2014/main" id="{FDA19854-938D-AB72-1386-E02A8EB01C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01" name="연결선: 꺾임 18224">
          <a:extLst>
            <a:ext uri="{FF2B5EF4-FFF2-40B4-BE49-F238E27FC236}">
              <a16:creationId xmlns:a16="http://schemas.microsoft.com/office/drawing/2014/main" id="{8DD18785-AFE1-7905-5F93-369844DB31F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02" name="연결선: 꺾임 18252">
          <a:extLst>
            <a:ext uri="{FF2B5EF4-FFF2-40B4-BE49-F238E27FC236}">
              <a16:creationId xmlns:a16="http://schemas.microsoft.com/office/drawing/2014/main" id="{56050404-AA4D-8E84-832B-B609BF8653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03" name="연결선: 꺾임 18253">
          <a:extLst>
            <a:ext uri="{FF2B5EF4-FFF2-40B4-BE49-F238E27FC236}">
              <a16:creationId xmlns:a16="http://schemas.microsoft.com/office/drawing/2014/main" id="{DFB237BF-2B28-52CA-ECAA-9928CD6FF8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04" name="연결선: 꺾임 18282">
          <a:extLst>
            <a:ext uri="{FF2B5EF4-FFF2-40B4-BE49-F238E27FC236}">
              <a16:creationId xmlns:a16="http://schemas.microsoft.com/office/drawing/2014/main" id="{12DF2403-C2F8-B2F0-5C4E-C1586A6BA2E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05" name="연결선: 꺾임 18283">
          <a:extLst>
            <a:ext uri="{FF2B5EF4-FFF2-40B4-BE49-F238E27FC236}">
              <a16:creationId xmlns:a16="http://schemas.microsoft.com/office/drawing/2014/main" id="{28F1BEC3-15ED-E6B2-2088-49A39EA07A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06" name="연결선: 꺾임 18311">
          <a:extLst>
            <a:ext uri="{FF2B5EF4-FFF2-40B4-BE49-F238E27FC236}">
              <a16:creationId xmlns:a16="http://schemas.microsoft.com/office/drawing/2014/main" id="{4538E752-E7C8-EDC4-D134-01141F5563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07" name="연결선: 꺾임 18312">
          <a:extLst>
            <a:ext uri="{FF2B5EF4-FFF2-40B4-BE49-F238E27FC236}">
              <a16:creationId xmlns:a16="http://schemas.microsoft.com/office/drawing/2014/main" id="{652EB1EE-B264-A8BB-B67B-80E927415ED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08" name="연결선: 꺾임 18341">
          <a:extLst>
            <a:ext uri="{FF2B5EF4-FFF2-40B4-BE49-F238E27FC236}">
              <a16:creationId xmlns:a16="http://schemas.microsoft.com/office/drawing/2014/main" id="{176713F0-3E88-019D-553C-EFEA0B8ED38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09" name="연결선: 꺾임 18342">
          <a:extLst>
            <a:ext uri="{FF2B5EF4-FFF2-40B4-BE49-F238E27FC236}">
              <a16:creationId xmlns:a16="http://schemas.microsoft.com/office/drawing/2014/main" id="{576C92DF-97FD-9CEF-D451-0295C03468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10" name="연결선: 꺾임 18371">
          <a:extLst>
            <a:ext uri="{FF2B5EF4-FFF2-40B4-BE49-F238E27FC236}">
              <a16:creationId xmlns:a16="http://schemas.microsoft.com/office/drawing/2014/main" id="{5B1DB3BE-B3A4-8EA6-3163-664E3D79F6C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11" name="연결선: 꺾임 18372">
          <a:extLst>
            <a:ext uri="{FF2B5EF4-FFF2-40B4-BE49-F238E27FC236}">
              <a16:creationId xmlns:a16="http://schemas.microsoft.com/office/drawing/2014/main" id="{E56AB0C8-99B9-531D-14CA-57450B115E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12" name="연결선: 꺾임 18401">
          <a:extLst>
            <a:ext uri="{FF2B5EF4-FFF2-40B4-BE49-F238E27FC236}">
              <a16:creationId xmlns:a16="http://schemas.microsoft.com/office/drawing/2014/main" id="{595BDA36-F0EA-73FE-1636-63346435DA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13" name="연결선: 꺾임 18402">
          <a:extLst>
            <a:ext uri="{FF2B5EF4-FFF2-40B4-BE49-F238E27FC236}">
              <a16:creationId xmlns:a16="http://schemas.microsoft.com/office/drawing/2014/main" id="{254A869A-F17F-246A-C55A-6813E661E0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14" name="연결선: 꺾임 18431">
          <a:extLst>
            <a:ext uri="{FF2B5EF4-FFF2-40B4-BE49-F238E27FC236}">
              <a16:creationId xmlns:a16="http://schemas.microsoft.com/office/drawing/2014/main" id="{C5F0E626-E50F-93EC-E1F9-2A1FA79C449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15" name="연결선: 꺾임 18432">
          <a:extLst>
            <a:ext uri="{FF2B5EF4-FFF2-40B4-BE49-F238E27FC236}">
              <a16:creationId xmlns:a16="http://schemas.microsoft.com/office/drawing/2014/main" id="{4ED15EA9-D366-CF4F-7AD6-0AC760B2AB0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16" name="연결선: 꺾임 18460">
          <a:extLst>
            <a:ext uri="{FF2B5EF4-FFF2-40B4-BE49-F238E27FC236}">
              <a16:creationId xmlns:a16="http://schemas.microsoft.com/office/drawing/2014/main" id="{CF4D99B7-5C64-38AD-6779-9CB76251A73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17" name="연결선: 꺾임 18461">
          <a:extLst>
            <a:ext uri="{FF2B5EF4-FFF2-40B4-BE49-F238E27FC236}">
              <a16:creationId xmlns:a16="http://schemas.microsoft.com/office/drawing/2014/main" id="{F1F3B69A-B018-580A-ED36-972F5DB04A8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18" name="연결선: 꺾임 18077">
          <a:extLst>
            <a:ext uri="{FF2B5EF4-FFF2-40B4-BE49-F238E27FC236}">
              <a16:creationId xmlns:a16="http://schemas.microsoft.com/office/drawing/2014/main" id="{FB44BF99-CC12-5AF9-931E-1387A6AAC4E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19" name="연결선: 꺾임 18088">
          <a:extLst>
            <a:ext uri="{FF2B5EF4-FFF2-40B4-BE49-F238E27FC236}">
              <a16:creationId xmlns:a16="http://schemas.microsoft.com/office/drawing/2014/main" id="{DB16C7B8-641F-6857-3D70-D2EEF0B44D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20" name="연결선: 꺾임 18099">
          <a:extLst>
            <a:ext uri="{FF2B5EF4-FFF2-40B4-BE49-F238E27FC236}">
              <a16:creationId xmlns:a16="http://schemas.microsoft.com/office/drawing/2014/main" id="{64A8C53F-8EE3-43F3-1921-E769B7B5CF6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21" name="연결선: 꺾임 18040">
          <a:extLst>
            <a:ext uri="{FF2B5EF4-FFF2-40B4-BE49-F238E27FC236}">
              <a16:creationId xmlns:a16="http://schemas.microsoft.com/office/drawing/2014/main" id="{7D4567B2-6F80-0EB4-3296-0CDB860ABD6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22" name="연결선: 꺾임 18246">
          <a:extLst>
            <a:ext uri="{FF2B5EF4-FFF2-40B4-BE49-F238E27FC236}">
              <a16:creationId xmlns:a16="http://schemas.microsoft.com/office/drawing/2014/main" id="{94E7DDF5-EEEF-C5F6-B72A-4A69A568F6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23" name="연결선: 꺾임 18247">
          <a:extLst>
            <a:ext uri="{FF2B5EF4-FFF2-40B4-BE49-F238E27FC236}">
              <a16:creationId xmlns:a16="http://schemas.microsoft.com/office/drawing/2014/main" id="{ACAC4E0C-34A1-9A15-1DB9-C09700F9FE1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24" name="연결선: 꺾임 426">
          <a:extLst>
            <a:ext uri="{FF2B5EF4-FFF2-40B4-BE49-F238E27FC236}">
              <a16:creationId xmlns:a16="http://schemas.microsoft.com/office/drawing/2014/main" id="{5C14CF53-362F-1D8A-22F9-D5C1B2C6CE9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25" name="연결선: 꺾임 427">
          <a:extLst>
            <a:ext uri="{FF2B5EF4-FFF2-40B4-BE49-F238E27FC236}">
              <a16:creationId xmlns:a16="http://schemas.microsoft.com/office/drawing/2014/main" id="{ED72CDFF-5EC6-7EBD-B3A7-E8A9D131F2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26" name="연결선: 꺾임 429">
          <a:extLst>
            <a:ext uri="{FF2B5EF4-FFF2-40B4-BE49-F238E27FC236}">
              <a16:creationId xmlns:a16="http://schemas.microsoft.com/office/drawing/2014/main" id="{9071E895-CD40-3381-2A4E-80C53092C60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27" name="연결선: 꺾임 430">
          <a:extLst>
            <a:ext uri="{FF2B5EF4-FFF2-40B4-BE49-F238E27FC236}">
              <a16:creationId xmlns:a16="http://schemas.microsoft.com/office/drawing/2014/main" id="{19673E6A-3529-882F-8BAC-15FC764B5B2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28" name="연결선: 꺾임 431">
          <a:extLst>
            <a:ext uri="{FF2B5EF4-FFF2-40B4-BE49-F238E27FC236}">
              <a16:creationId xmlns:a16="http://schemas.microsoft.com/office/drawing/2014/main" id="{62342E7D-4B01-838F-04FA-3EDF0AF4150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29" name="연결선: 꺾임 432">
          <a:extLst>
            <a:ext uri="{FF2B5EF4-FFF2-40B4-BE49-F238E27FC236}">
              <a16:creationId xmlns:a16="http://schemas.microsoft.com/office/drawing/2014/main" id="{B1E046C4-29C4-05ED-7D3C-E9F1FE7826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30" name="연결선: 꺾임 433">
          <a:extLst>
            <a:ext uri="{FF2B5EF4-FFF2-40B4-BE49-F238E27FC236}">
              <a16:creationId xmlns:a16="http://schemas.microsoft.com/office/drawing/2014/main" id="{BE972582-BAD5-0497-6D54-359976D6C4E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31" name="연결선: 꺾임 434">
          <a:extLst>
            <a:ext uri="{FF2B5EF4-FFF2-40B4-BE49-F238E27FC236}">
              <a16:creationId xmlns:a16="http://schemas.microsoft.com/office/drawing/2014/main" id="{925E71EB-DC93-7897-67C4-70F12A69F4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32" name="연결선: 꺾임 435">
          <a:extLst>
            <a:ext uri="{FF2B5EF4-FFF2-40B4-BE49-F238E27FC236}">
              <a16:creationId xmlns:a16="http://schemas.microsoft.com/office/drawing/2014/main" id="{D8B57ED5-25EE-999B-4516-33F84FC7451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33" name="연결선: 꺾임 436">
          <a:extLst>
            <a:ext uri="{FF2B5EF4-FFF2-40B4-BE49-F238E27FC236}">
              <a16:creationId xmlns:a16="http://schemas.microsoft.com/office/drawing/2014/main" id="{C7F7A56C-24F2-6C40-6AD6-57A96AC22D6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34" name="연결선: 꺾임 443">
          <a:extLst>
            <a:ext uri="{FF2B5EF4-FFF2-40B4-BE49-F238E27FC236}">
              <a16:creationId xmlns:a16="http://schemas.microsoft.com/office/drawing/2014/main" id="{A9809C8B-7789-036E-6758-C83E4D9E98D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35" name="연결선: 꺾임 18367">
          <a:extLst>
            <a:ext uri="{FF2B5EF4-FFF2-40B4-BE49-F238E27FC236}">
              <a16:creationId xmlns:a16="http://schemas.microsoft.com/office/drawing/2014/main" id="{D56B832E-BA98-8C85-D4B6-1932E66BA8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36" name="연결선: 꺾임 18368">
          <a:extLst>
            <a:ext uri="{FF2B5EF4-FFF2-40B4-BE49-F238E27FC236}">
              <a16:creationId xmlns:a16="http://schemas.microsoft.com/office/drawing/2014/main" id="{566C1D45-4013-1AD1-4993-3CCA415BC5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37" name="연결선: 꺾임 18369">
          <a:extLst>
            <a:ext uri="{FF2B5EF4-FFF2-40B4-BE49-F238E27FC236}">
              <a16:creationId xmlns:a16="http://schemas.microsoft.com/office/drawing/2014/main" id="{0B42031A-EEC0-945E-DB97-0B2E2A60A3F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38" name="연결선: 꺾임 18370">
          <a:extLst>
            <a:ext uri="{FF2B5EF4-FFF2-40B4-BE49-F238E27FC236}">
              <a16:creationId xmlns:a16="http://schemas.microsoft.com/office/drawing/2014/main" id="{9EF55BF5-C628-4907-F6A7-509926991D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39" name="연결선: 꺾임 18373">
          <a:extLst>
            <a:ext uri="{FF2B5EF4-FFF2-40B4-BE49-F238E27FC236}">
              <a16:creationId xmlns:a16="http://schemas.microsoft.com/office/drawing/2014/main" id="{29491E99-BBBD-66B8-9591-79D39ED3B6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40" name="연결선: 꺾임 18374">
          <a:extLst>
            <a:ext uri="{FF2B5EF4-FFF2-40B4-BE49-F238E27FC236}">
              <a16:creationId xmlns:a16="http://schemas.microsoft.com/office/drawing/2014/main" id="{3404F578-97FD-58C0-7D22-EEF15CC9E61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41" name="연결선: 꺾임 18375">
          <a:extLst>
            <a:ext uri="{FF2B5EF4-FFF2-40B4-BE49-F238E27FC236}">
              <a16:creationId xmlns:a16="http://schemas.microsoft.com/office/drawing/2014/main" id="{6DCF8F81-C805-F5C6-F08A-F8F0B16720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42" name="연결선: 꺾임 18376">
          <a:extLst>
            <a:ext uri="{FF2B5EF4-FFF2-40B4-BE49-F238E27FC236}">
              <a16:creationId xmlns:a16="http://schemas.microsoft.com/office/drawing/2014/main" id="{D641EEBC-206C-43CC-2722-EBE19ECAC58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43" name="연결선: 꺾임 18377">
          <a:extLst>
            <a:ext uri="{FF2B5EF4-FFF2-40B4-BE49-F238E27FC236}">
              <a16:creationId xmlns:a16="http://schemas.microsoft.com/office/drawing/2014/main" id="{38F2D30B-E9F5-31F9-6F5F-AB4C2C818CF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44" name="연결선: 꺾임 18378">
          <a:extLst>
            <a:ext uri="{FF2B5EF4-FFF2-40B4-BE49-F238E27FC236}">
              <a16:creationId xmlns:a16="http://schemas.microsoft.com/office/drawing/2014/main" id="{D0765E54-4E55-05BA-F507-0DD6BF0DE11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45" name="연결선: 꺾임 18387">
          <a:extLst>
            <a:ext uri="{FF2B5EF4-FFF2-40B4-BE49-F238E27FC236}">
              <a16:creationId xmlns:a16="http://schemas.microsoft.com/office/drawing/2014/main" id="{8948D063-989B-BC85-1B22-978AB4C89FD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46" name="연결선: 꺾임 62116">
          <a:extLst>
            <a:ext uri="{FF2B5EF4-FFF2-40B4-BE49-F238E27FC236}">
              <a16:creationId xmlns:a16="http://schemas.microsoft.com/office/drawing/2014/main" id="{4FEEF578-733D-A2A6-F456-969D14B98E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47" name="연결선: 꺾임 62117">
          <a:extLst>
            <a:ext uri="{FF2B5EF4-FFF2-40B4-BE49-F238E27FC236}">
              <a16:creationId xmlns:a16="http://schemas.microsoft.com/office/drawing/2014/main" id="{73C0560A-6154-4E3E-FB50-D4DE96354FE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48" name="연결선: 꺾임 62118">
          <a:extLst>
            <a:ext uri="{FF2B5EF4-FFF2-40B4-BE49-F238E27FC236}">
              <a16:creationId xmlns:a16="http://schemas.microsoft.com/office/drawing/2014/main" id="{F8F9F1CE-287B-3268-1B26-F8133A1474E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49" name="연결선: 꺾임 62119">
          <a:extLst>
            <a:ext uri="{FF2B5EF4-FFF2-40B4-BE49-F238E27FC236}">
              <a16:creationId xmlns:a16="http://schemas.microsoft.com/office/drawing/2014/main" id="{C2AE30CE-3CBE-A724-5BF2-3971988F759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50" name="연결선: 꺾임 62120">
          <a:extLst>
            <a:ext uri="{FF2B5EF4-FFF2-40B4-BE49-F238E27FC236}">
              <a16:creationId xmlns:a16="http://schemas.microsoft.com/office/drawing/2014/main" id="{CDAADF45-90E7-A4A2-829F-058FB0C591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51" name="연결선: 꺾임 62121">
          <a:extLst>
            <a:ext uri="{FF2B5EF4-FFF2-40B4-BE49-F238E27FC236}">
              <a16:creationId xmlns:a16="http://schemas.microsoft.com/office/drawing/2014/main" id="{1BC1095B-4C7D-3D70-CC7A-E5D28EAC4EF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52" name="연결선: 꺾임 62122">
          <a:extLst>
            <a:ext uri="{FF2B5EF4-FFF2-40B4-BE49-F238E27FC236}">
              <a16:creationId xmlns:a16="http://schemas.microsoft.com/office/drawing/2014/main" id="{362E6842-026B-75CA-1BD3-8DE42DD719D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53" name="연결선: 꺾임 62123">
          <a:extLst>
            <a:ext uri="{FF2B5EF4-FFF2-40B4-BE49-F238E27FC236}">
              <a16:creationId xmlns:a16="http://schemas.microsoft.com/office/drawing/2014/main" id="{F71B0B5B-AD55-1C20-39EA-F9048A05C1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54" name="연결선: 꺾임 62124">
          <a:extLst>
            <a:ext uri="{FF2B5EF4-FFF2-40B4-BE49-F238E27FC236}">
              <a16:creationId xmlns:a16="http://schemas.microsoft.com/office/drawing/2014/main" id="{CA28ECB2-44AD-FAE9-4DE2-DCE7275EB04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55" name="연결선: 꺾임 62125">
          <a:extLst>
            <a:ext uri="{FF2B5EF4-FFF2-40B4-BE49-F238E27FC236}">
              <a16:creationId xmlns:a16="http://schemas.microsoft.com/office/drawing/2014/main" id="{D41893A4-30FD-F91E-566B-34B680DA9BD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56" name="연결선: 꺾임 62132">
          <a:extLst>
            <a:ext uri="{FF2B5EF4-FFF2-40B4-BE49-F238E27FC236}">
              <a16:creationId xmlns:a16="http://schemas.microsoft.com/office/drawing/2014/main" id="{17AC0FBB-78A8-712F-D891-D2E662FFFB0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57" name="연결선: 꺾임 440">
          <a:extLst>
            <a:ext uri="{FF2B5EF4-FFF2-40B4-BE49-F238E27FC236}">
              <a16:creationId xmlns:a16="http://schemas.microsoft.com/office/drawing/2014/main" id="{5224A423-8A9D-66BF-F004-28E102C6BE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58" name="연결선: 꺾임 441">
          <a:extLst>
            <a:ext uri="{FF2B5EF4-FFF2-40B4-BE49-F238E27FC236}">
              <a16:creationId xmlns:a16="http://schemas.microsoft.com/office/drawing/2014/main" id="{2104BB4C-B369-B756-B27F-16C215015F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59" name="연결선: 꺾임 442">
          <a:extLst>
            <a:ext uri="{FF2B5EF4-FFF2-40B4-BE49-F238E27FC236}">
              <a16:creationId xmlns:a16="http://schemas.microsoft.com/office/drawing/2014/main" id="{7D68910D-1456-1D22-C8BE-C328D9FE24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60" name="연결선: 꺾임 444">
          <a:extLst>
            <a:ext uri="{FF2B5EF4-FFF2-40B4-BE49-F238E27FC236}">
              <a16:creationId xmlns:a16="http://schemas.microsoft.com/office/drawing/2014/main" id="{5BB96183-2CC4-CCBD-1EAC-BDDD41F86BA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61" name="연결선: 꺾임 445">
          <a:extLst>
            <a:ext uri="{FF2B5EF4-FFF2-40B4-BE49-F238E27FC236}">
              <a16:creationId xmlns:a16="http://schemas.microsoft.com/office/drawing/2014/main" id="{4C8E2ADA-3E41-B169-1B29-1D699351852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62" name="연결선: 꺾임 446">
          <a:extLst>
            <a:ext uri="{FF2B5EF4-FFF2-40B4-BE49-F238E27FC236}">
              <a16:creationId xmlns:a16="http://schemas.microsoft.com/office/drawing/2014/main" id="{0D45CD94-FE22-2022-7906-CD3E04AF663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63" name="연결선: 꺾임 17986">
          <a:extLst>
            <a:ext uri="{FF2B5EF4-FFF2-40B4-BE49-F238E27FC236}">
              <a16:creationId xmlns:a16="http://schemas.microsoft.com/office/drawing/2014/main" id="{DB5DDE53-6158-4111-8D8C-9A71058F3C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64" name="연결선: 꺾임 17991">
          <a:extLst>
            <a:ext uri="{FF2B5EF4-FFF2-40B4-BE49-F238E27FC236}">
              <a16:creationId xmlns:a16="http://schemas.microsoft.com/office/drawing/2014/main" id="{368213BE-49D9-944B-0015-878EF90C1BB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65" name="연결선: 꺾임 18003">
          <a:extLst>
            <a:ext uri="{FF2B5EF4-FFF2-40B4-BE49-F238E27FC236}">
              <a16:creationId xmlns:a16="http://schemas.microsoft.com/office/drawing/2014/main" id="{15C1D3CB-CFEA-BCEF-46F6-EF2C07EFB32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66" name="연결선: 꺾임 18004">
          <a:extLst>
            <a:ext uri="{FF2B5EF4-FFF2-40B4-BE49-F238E27FC236}">
              <a16:creationId xmlns:a16="http://schemas.microsoft.com/office/drawing/2014/main" id="{1A0012ED-6CC1-6AA8-708E-489F84E30D6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67" name="연결선: 꺾임 2477">
          <a:extLst>
            <a:ext uri="{FF2B5EF4-FFF2-40B4-BE49-F238E27FC236}">
              <a16:creationId xmlns:a16="http://schemas.microsoft.com/office/drawing/2014/main" id="{091B2847-4F2D-D438-CC14-E3D9183B9CD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68" name="연결선: 꺾임 2478">
          <a:extLst>
            <a:ext uri="{FF2B5EF4-FFF2-40B4-BE49-F238E27FC236}">
              <a16:creationId xmlns:a16="http://schemas.microsoft.com/office/drawing/2014/main" id="{9345A063-F1F6-7EB9-280B-6716CEB0380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69" name="연결선: 꺾임 2479">
          <a:extLst>
            <a:ext uri="{FF2B5EF4-FFF2-40B4-BE49-F238E27FC236}">
              <a16:creationId xmlns:a16="http://schemas.microsoft.com/office/drawing/2014/main" id="{43607C7D-8A7E-53A3-7F95-E10481A3ECB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70" name="연결선: 꺾임 2480">
          <a:extLst>
            <a:ext uri="{FF2B5EF4-FFF2-40B4-BE49-F238E27FC236}">
              <a16:creationId xmlns:a16="http://schemas.microsoft.com/office/drawing/2014/main" id="{D6033A7A-5A61-BD29-89D9-5A98A934E8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71" name="연결선: 꺾임 2481">
          <a:extLst>
            <a:ext uri="{FF2B5EF4-FFF2-40B4-BE49-F238E27FC236}">
              <a16:creationId xmlns:a16="http://schemas.microsoft.com/office/drawing/2014/main" id="{81CD929A-31F4-29A6-26AE-36157D66C3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72" name="연결선: 꺾임 2482">
          <a:extLst>
            <a:ext uri="{FF2B5EF4-FFF2-40B4-BE49-F238E27FC236}">
              <a16:creationId xmlns:a16="http://schemas.microsoft.com/office/drawing/2014/main" id="{AF23E42B-D3C0-ACD1-034C-8CF0425557F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73" name="연결선: 꺾임 2483">
          <a:extLst>
            <a:ext uri="{FF2B5EF4-FFF2-40B4-BE49-F238E27FC236}">
              <a16:creationId xmlns:a16="http://schemas.microsoft.com/office/drawing/2014/main" id="{903ECEB2-72B8-FAB9-F223-BF7C4E316C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74" name="연결선: 꺾임 2484">
          <a:extLst>
            <a:ext uri="{FF2B5EF4-FFF2-40B4-BE49-F238E27FC236}">
              <a16:creationId xmlns:a16="http://schemas.microsoft.com/office/drawing/2014/main" id="{5C26AACC-19EC-6B53-B586-17547915C0E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75" name="연결선: 꺾임 2485">
          <a:extLst>
            <a:ext uri="{FF2B5EF4-FFF2-40B4-BE49-F238E27FC236}">
              <a16:creationId xmlns:a16="http://schemas.microsoft.com/office/drawing/2014/main" id="{52328498-A7BA-8938-8E23-FCB74F6F255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76" name="연결선: 꺾임 2486">
          <a:extLst>
            <a:ext uri="{FF2B5EF4-FFF2-40B4-BE49-F238E27FC236}">
              <a16:creationId xmlns:a16="http://schemas.microsoft.com/office/drawing/2014/main" id="{355623AA-9992-7101-99BF-9809A4D4C54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77" name="연결선: 꺾임 2487">
          <a:extLst>
            <a:ext uri="{FF2B5EF4-FFF2-40B4-BE49-F238E27FC236}">
              <a16:creationId xmlns:a16="http://schemas.microsoft.com/office/drawing/2014/main" id="{B25D5133-FF2F-7256-5C4D-727F8C1E4E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78" name="연결선: 꺾임 2433">
          <a:extLst>
            <a:ext uri="{FF2B5EF4-FFF2-40B4-BE49-F238E27FC236}">
              <a16:creationId xmlns:a16="http://schemas.microsoft.com/office/drawing/2014/main" id="{30792351-8D81-E52C-EA58-E74C9AD455F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79" name="연결선: 꺾임 2434">
          <a:extLst>
            <a:ext uri="{FF2B5EF4-FFF2-40B4-BE49-F238E27FC236}">
              <a16:creationId xmlns:a16="http://schemas.microsoft.com/office/drawing/2014/main" id="{8FF19DFA-C053-00D8-8B94-A4AE50847C5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80" name="연결선: 꺾임 2435">
          <a:extLst>
            <a:ext uri="{FF2B5EF4-FFF2-40B4-BE49-F238E27FC236}">
              <a16:creationId xmlns:a16="http://schemas.microsoft.com/office/drawing/2014/main" id="{5F06A930-32DD-B67B-F559-9E7D7D535F7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81" name="연결선: 꺾임 2436">
          <a:extLst>
            <a:ext uri="{FF2B5EF4-FFF2-40B4-BE49-F238E27FC236}">
              <a16:creationId xmlns:a16="http://schemas.microsoft.com/office/drawing/2014/main" id="{AE82803C-E802-52E0-405D-3802B96C85F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82" name="연결선: 꺾임 2437">
          <a:extLst>
            <a:ext uri="{FF2B5EF4-FFF2-40B4-BE49-F238E27FC236}">
              <a16:creationId xmlns:a16="http://schemas.microsoft.com/office/drawing/2014/main" id="{977E78C2-10C8-F9DA-1422-6674C7332DC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83" name="연결선: 꺾임 2457">
          <a:extLst>
            <a:ext uri="{FF2B5EF4-FFF2-40B4-BE49-F238E27FC236}">
              <a16:creationId xmlns:a16="http://schemas.microsoft.com/office/drawing/2014/main" id="{95FAFAC5-D61A-4063-E1CD-390655067E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84" name="연결선: 꺾임 2458">
          <a:extLst>
            <a:ext uri="{FF2B5EF4-FFF2-40B4-BE49-F238E27FC236}">
              <a16:creationId xmlns:a16="http://schemas.microsoft.com/office/drawing/2014/main" id="{4107CA3C-47F1-5CFA-2E2D-EC5975629C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85" name="연결선: 꺾임 2459">
          <a:extLst>
            <a:ext uri="{FF2B5EF4-FFF2-40B4-BE49-F238E27FC236}">
              <a16:creationId xmlns:a16="http://schemas.microsoft.com/office/drawing/2014/main" id="{C7A000B4-B748-2C34-983D-B1CFA2C8BF9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86" name="연결선: 꺾임 2466">
          <a:extLst>
            <a:ext uri="{FF2B5EF4-FFF2-40B4-BE49-F238E27FC236}">
              <a16:creationId xmlns:a16="http://schemas.microsoft.com/office/drawing/2014/main" id="{D015B141-BBDC-0551-5716-7A995B0A3A8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87" name="연결선: 꺾임 2467">
          <a:extLst>
            <a:ext uri="{FF2B5EF4-FFF2-40B4-BE49-F238E27FC236}">
              <a16:creationId xmlns:a16="http://schemas.microsoft.com/office/drawing/2014/main" id="{9E836831-F0BE-DA38-B39B-708EDAD2A6F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88" name="연결선: 꺾임 18263">
          <a:extLst>
            <a:ext uri="{FF2B5EF4-FFF2-40B4-BE49-F238E27FC236}">
              <a16:creationId xmlns:a16="http://schemas.microsoft.com/office/drawing/2014/main" id="{30AA94DB-1360-EB9D-38DE-3C8C7425929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89" name="연결선: 꺾임 18264">
          <a:extLst>
            <a:ext uri="{FF2B5EF4-FFF2-40B4-BE49-F238E27FC236}">
              <a16:creationId xmlns:a16="http://schemas.microsoft.com/office/drawing/2014/main" id="{5F17D7CF-45A5-893C-E91A-255A321BAE3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90" name="연결선: 꺾임 18265">
          <a:extLst>
            <a:ext uri="{FF2B5EF4-FFF2-40B4-BE49-F238E27FC236}">
              <a16:creationId xmlns:a16="http://schemas.microsoft.com/office/drawing/2014/main" id="{D843DA89-673F-0D96-01B8-5F31D7C60B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91" name="연결선: 꺾임 18266">
          <a:extLst>
            <a:ext uri="{FF2B5EF4-FFF2-40B4-BE49-F238E27FC236}">
              <a16:creationId xmlns:a16="http://schemas.microsoft.com/office/drawing/2014/main" id="{9DC17A82-FB6D-DC45-451D-9A62CAA03F1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92" name="연결선: 꺾임 18267">
          <a:extLst>
            <a:ext uri="{FF2B5EF4-FFF2-40B4-BE49-F238E27FC236}">
              <a16:creationId xmlns:a16="http://schemas.microsoft.com/office/drawing/2014/main" id="{56490844-A435-D684-B373-F1D850BCE57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93" name="연결선: 꺾임 18268">
          <a:extLst>
            <a:ext uri="{FF2B5EF4-FFF2-40B4-BE49-F238E27FC236}">
              <a16:creationId xmlns:a16="http://schemas.microsoft.com/office/drawing/2014/main" id="{7209B692-2486-D4D1-06A5-0631476415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94" name="연결선: 꺾임 18269">
          <a:extLst>
            <a:ext uri="{FF2B5EF4-FFF2-40B4-BE49-F238E27FC236}">
              <a16:creationId xmlns:a16="http://schemas.microsoft.com/office/drawing/2014/main" id="{5DAA7B36-C0E5-2C58-823B-82B2A2DCB72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95" name="연결선: 꺾임 18273">
          <a:extLst>
            <a:ext uri="{FF2B5EF4-FFF2-40B4-BE49-F238E27FC236}">
              <a16:creationId xmlns:a16="http://schemas.microsoft.com/office/drawing/2014/main" id="{A40E5CC3-B93E-AE6F-F86A-F1145D9C7D5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96" name="연결선: 꺾임 18305">
          <a:extLst>
            <a:ext uri="{FF2B5EF4-FFF2-40B4-BE49-F238E27FC236}">
              <a16:creationId xmlns:a16="http://schemas.microsoft.com/office/drawing/2014/main" id="{3B7810BA-FD3C-99E7-AF97-EEF19923208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97" name="연결선: 꺾임 18306">
          <a:extLst>
            <a:ext uri="{FF2B5EF4-FFF2-40B4-BE49-F238E27FC236}">
              <a16:creationId xmlns:a16="http://schemas.microsoft.com/office/drawing/2014/main" id="{B13219BB-F8FE-2553-9209-D1600AC6AD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98" name="연결선: 꺾임 18307">
          <a:extLst>
            <a:ext uri="{FF2B5EF4-FFF2-40B4-BE49-F238E27FC236}">
              <a16:creationId xmlns:a16="http://schemas.microsoft.com/office/drawing/2014/main" id="{B64EA305-6805-4BDE-77B0-C148A6E960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99" name="연결선: 꺾임 18308">
          <a:extLst>
            <a:ext uri="{FF2B5EF4-FFF2-40B4-BE49-F238E27FC236}">
              <a16:creationId xmlns:a16="http://schemas.microsoft.com/office/drawing/2014/main" id="{A346E55C-6E49-5C1D-3474-821D7349B0A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00" name="연결선: 꺾임 18309">
          <a:extLst>
            <a:ext uri="{FF2B5EF4-FFF2-40B4-BE49-F238E27FC236}">
              <a16:creationId xmlns:a16="http://schemas.microsoft.com/office/drawing/2014/main" id="{D5AABE44-FDA2-80A2-E619-383EA484F3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01" name="연결선: 꺾임 18310">
          <a:extLst>
            <a:ext uri="{FF2B5EF4-FFF2-40B4-BE49-F238E27FC236}">
              <a16:creationId xmlns:a16="http://schemas.microsoft.com/office/drawing/2014/main" id="{C791A174-66C9-DE2B-DB8A-34593C1713F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02" name="연결선: 꺾임 18313">
          <a:extLst>
            <a:ext uri="{FF2B5EF4-FFF2-40B4-BE49-F238E27FC236}">
              <a16:creationId xmlns:a16="http://schemas.microsoft.com/office/drawing/2014/main" id="{911EB91D-D3F5-FEF3-A3B9-5864A0A90CD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03" name="연결선: 꺾임 18314">
          <a:extLst>
            <a:ext uri="{FF2B5EF4-FFF2-40B4-BE49-F238E27FC236}">
              <a16:creationId xmlns:a16="http://schemas.microsoft.com/office/drawing/2014/main" id="{251A2221-8055-7273-B8ED-28A7AB92063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04" name="연결선: 꺾임 18315">
          <a:extLst>
            <a:ext uri="{FF2B5EF4-FFF2-40B4-BE49-F238E27FC236}">
              <a16:creationId xmlns:a16="http://schemas.microsoft.com/office/drawing/2014/main" id="{7FCC945A-90B8-9E17-3A38-3E8A447028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05" name="연결선: 꺾임 18316">
          <a:extLst>
            <a:ext uri="{FF2B5EF4-FFF2-40B4-BE49-F238E27FC236}">
              <a16:creationId xmlns:a16="http://schemas.microsoft.com/office/drawing/2014/main" id="{91644D22-BE4D-9A5D-133D-72C7B0E5468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06" name="연결선: 꺾임 18317">
          <a:extLst>
            <a:ext uri="{FF2B5EF4-FFF2-40B4-BE49-F238E27FC236}">
              <a16:creationId xmlns:a16="http://schemas.microsoft.com/office/drawing/2014/main" id="{24F1E69C-EF50-617F-964D-1BC212BCA9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07" name="연결선: 꺾임 18396">
          <a:extLst>
            <a:ext uri="{FF2B5EF4-FFF2-40B4-BE49-F238E27FC236}">
              <a16:creationId xmlns:a16="http://schemas.microsoft.com/office/drawing/2014/main" id="{C2E6A109-CEAF-699B-F7AF-D6B3AD479AF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08" name="연결선: 꺾임 18397">
          <a:extLst>
            <a:ext uri="{FF2B5EF4-FFF2-40B4-BE49-F238E27FC236}">
              <a16:creationId xmlns:a16="http://schemas.microsoft.com/office/drawing/2014/main" id="{A6CB8C9D-59A4-5AE9-C34B-EF9D751D987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09" name="연결선: 꺾임 18398">
          <a:extLst>
            <a:ext uri="{FF2B5EF4-FFF2-40B4-BE49-F238E27FC236}">
              <a16:creationId xmlns:a16="http://schemas.microsoft.com/office/drawing/2014/main" id="{8B2BCDB7-DB0E-F649-31ED-EC16F668FE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10" name="연결선: 꺾임 18399">
          <a:extLst>
            <a:ext uri="{FF2B5EF4-FFF2-40B4-BE49-F238E27FC236}">
              <a16:creationId xmlns:a16="http://schemas.microsoft.com/office/drawing/2014/main" id="{02DA55F2-FE1C-9517-EADC-4DBDBDC026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11" name="연결선: 꺾임 18400">
          <a:extLst>
            <a:ext uri="{FF2B5EF4-FFF2-40B4-BE49-F238E27FC236}">
              <a16:creationId xmlns:a16="http://schemas.microsoft.com/office/drawing/2014/main" id="{6CB956A2-9D3E-7AEF-E9D2-2C35E981FC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12" name="연결선: 꺾임 18403">
          <a:extLst>
            <a:ext uri="{FF2B5EF4-FFF2-40B4-BE49-F238E27FC236}">
              <a16:creationId xmlns:a16="http://schemas.microsoft.com/office/drawing/2014/main" id="{22331717-7865-60D5-405F-40B14E29C1C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13" name="연결선: 꺾임 18404">
          <a:extLst>
            <a:ext uri="{FF2B5EF4-FFF2-40B4-BE49-F238E27FC236}">
              <a16:creationId xmlns:a16="http://schemas.microsoft.com/office/drawing/2014/main" id="{6A5065FC-F64A-D7E6-C6BA-49DC28792D2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14" name="연결선: 꺾임 18405">
          <a:extLst>
            <a:ext uri="{FF2B5EF4-FFF2-40B4-BE49-F238E27FC236}">
              <a16:creationId xmlns:a16="http://schemas.microsoft.com/office/drawing/2014/main" id="{C3C5B41E-1B5D-1651-F329-99EF9A8723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15" name="연결선: 꺾임 18406">
          <a:extLst>
            <a:ext uri="{FF2B5EF4-FFF2-40B4-BE49-F238E27FC236}">
              <a16:creationId xmlns:a16="http://schemas.microsoft.com/office/drawing/2014/main" id="{055A9D46-C5CF-862F-56B0-0CE8BA2879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16" name="연결선: 꺾임 18407">
          <a:extLst>
            <a:ext uri="{FF2B5EF4-FFF2-40B4-BE49-F238E27FC236}">
              <a16:creationId xmlns:a16="http://schemas.microsoft.com/office/drawing/2014/main" id="{CF0A0756-29AC-3651-B1C4-DA04138C75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17" name="연결선: 꺾임 64591">
          <a:extLst>
            <a:ext uri="{FF2B5EF4-FFF2-40B4-BE49-F238E27FC236}">
              <a16:creationId xmlns:a16="http://schemas.microsoft.com/office/drawing/2014/main" id="{8015E8C4-F396-80AD-AA42-4759A1C9BB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18" name="연결선: 꺾임 64592">
          <a:extLst>
            <a:ext uri="{FF2B5EF4-FFF2-40B4-BE49-F238E27FC236}">
              <a16:creationId xmlns:a16="http://schemas.microsoft.com/office/drawing/2014/main" id="{1228ADDA-6DC2-8A24-67A4-6C6340840F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19" name="연결선: 꺾임 64593">
          <a:extLst>
            <a:ext uri="{FF2B5EF4-FFF2-40B4-BE49-F238E27FC236}">
              <a16:creationId xmlns:a16="http://schemas.microsoft.com/office/drawing/2014/main" id="{16E611CA-1EAB-736D-8905-AA47D43B61C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20" name="연결선: 꺾임 64594">
          <a:extLst>
            <a:ext uri="{FF2B5EF4-FFF2-40B4-BE49-F238E27FC236}">
              <a16:creationId xmlns:a16="http://schemas.microsoft.com/office/drawing/2014/main" id="{F566698F-FD89-DB8D-32BC-C8A81F868C4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21" name="연결선: 꺾임 64595">
          <a:extLst>
            <a:ext uri="{FF2B5EF4-FFF2-40B4-BE49-F238E27FC236}">
              <a16:creationId xmlns:a16="http://schemas.microsoft.com/office/drawing/2014/main" id="{6F73A9E4-FCE4-3A3A-CB13-C99A2D3EF72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22" name="연결선: 꺾임 64596">
          <a:extLst>
            <a:ext uri="{FF2B5EF4-FFF2-40B4-BE49-F238E27FC236}">
              <a16:creationId xmlns:a16="http://schemas.microsoft.com/office/drawing/2014/main" id="{B13E5ACB-06E7-A76D-7B48-96EFC83E957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23" name="연결선: 꺾임 64597">
          <a:extLst>
            <a:ext uri="{FF2B5EF4-FFF2-40B4-BE49-F238E27FC236}">
              <a16:creationId xmlns:a16="http://schemas.microsoft.com/office/drawing/2014/main" id="{B9AF528A-0E52-1F0C-8B76-5ECA727DD89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24" name="연결선: 꺾임 64598">
          <a:extLst>
            <a:ext uri="{FF2B5EF4-FFF2-40B4-BE49-F238E27FC236}">
              <a16:creationId xmlns:a16="http://schemas.microsoft.com/office/drawing/2014/main" id="{9D278007-F6BA-1C7E-8EC0-4CDF46CC97A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25" name="연결선: 꺾임 64599">
          <a:extLst>
            <a:ext uri="{FF2B5EF4-FFF2-40B4-BE49-F238E27FC236}">
              <a16:creationId xmlns:a16="http://schemas.microsoft.com/office/drawing/2014/main" id="{55DC73EB-3527-1D10-7D11-1516E20B2D1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26" name="연결선: 꺾임 64600">
          <a:extLst>
            <a:ext uri="{FF2B5EF4-FFF2-40B4-BE49-F238E27FC236}">
              <a16:creationId xmlns:a16="http://schemas.microsoft.com/office/drawing/2014/main" id="{EC32FE25-2E5F-5500-EEBD-3FC13A56591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27" name="연결선: 꺾임 64658">
          <a:extLst>
            <a:ext uri="{FF2B5EF4-FFF2-40B4-BE49-F238E27FC236}">
              <a16:creationId xmlns:a16="http://schemas.microsoft.com/office/drawing/2014/main" id="{C8F71CE3-D0DC-9E8D-A0E5-FC851AE355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28" name="연결선: 꺾임 64659">
          <a:extLst>
            <a:ext uri="{FF2B5EF4-FFF2-40B4-BE49-F238E27FC236}">
              <a16:creationId xmlns:a16="http://schemas.microsoft.com/office/drawing/2014/main" id="{68918ACC-EC34-E764-C212-D50EA4F9BE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29" name="연결선: 꺾임 64660">
          <a:extLst>
            <a:ext uri="{FF2B5EF4-FFF2-40B4-BE49-F238E27FC236}">
              <a16:creationId xmlns:a16="http://schemas.microsoft.com/office/drawing/2014/main" id="{75926721-4588-BC60-44C9-C146B57B1E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30" name="연결선: 꺾임 64661">
          <a:extLst>
            <a:ext uri="{FF2B5EF4-FFF2-40B4-BE49-F238E27FC236}">
              <a16:creationId xmlns:a16="http://schemas.microsoft.com/office/drawing/2014/main" id="{8816DA43-8919-80DC-31A2-DE94378BF3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31" name="연결선: 꺾임 64662">
          <a:extLst>
            <a:ext uri="{FF2B5EF4-FFF2-40B4-BE49-F238E27FC236}">
              <a16:creationId xmlns:a16="http://schemas.microsoft.com/office/drawing/2014/main" id="{87774F9E-30AA-1E1A-D794-1E298107C1E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32" name="연결선: 꺾임 64663">
          <a:extLst>
            <a:ext uri="{FF2B5EF4-FFF2-40B4-BE49-F238E27FC236}">
              <a16:creationId xmlns:a16="http://schemas.microsoft.com/office/drawing/2014/main" id="{6329C6D5-F619-1F2D-6B09-3213F9F01A4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33" name="연결선: 꺾임 64664">
          <a:extLst>
            <a:ext uri="{FF2B5EF4-FFF2-40B4-BE49-F238E27FC236}">
              <a16:creationId xmlns:a16="http://schemas.microsoft.com/office/drawing/2014/main" id="{659477BA-2EC3-16A6-B272-4E34C9A5231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34" name="연결선: 꺾임 64665">
          <a:extLst>
            <a:ext uri="{FF2B5EF4-FFF2-40B4-BE49-F238E27FC236}">
              <a16:creationId xmlns:a16="http://schemas.microsoft.com/office/drawing/2014/main" id="{348CCC7F-B659-BEB3-7670-B98ECEA7A81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35" name="연결선: 꺾임 64666">
          <a:extLst>
            <a:ext uri="{FF2B5EF4-FFF2-40B4-BE49-F238E27FC236}">
              <a16:creationId xmlns:a16="http://schemas.microsoft.com/office/drawing/2014/main" id="{B163337C-95A8-E97B-4DF3-EA4F4DA33C2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36" name="연결선: 꺾임 64667">
          <a:extLst>
            <a:ext uri="{FF2B5EF4-FFF2-40B4-BE49-F238E27FC236}">
              <a16:creationId xmlns:a16="http://schemas.microsoft.com/office/drawing/2014/main" id="{C33D440F-D11B-22D4-5A27-D5A11872DA4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37" name="연결선: 꺾임 64579">
          <a:extLst>
            <a:ext uri="{FF2B5EF4-FFF2-40B4-BE49-F238E27FC236}">
              <a16:creationId xmlns:a16="http://schemas.microsoft.com/office/drawing/2014/main" id="{E180AEDE-F913-684F-E14B-0881F6A8545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38" name="연결선: 꺾임 64580">
          <a:extLst>
            <a:ext uri="{FF2B5EF4-FFF2-40B4-BE49-F238E27FC236}">
              <a16:creationId xmlns:a16="http://schemas.microsoft.com/office/drawing/2014/main" id="{851BD537-42E6-9DD9-A94C-81FD6A5A5CF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39" name="연결선: 꺾임 64581">
          <a:extLst>
            <a:ext uri="{FF2B5EF4-FFF2-40B4-BE49-F238E27FC236}">
              <a16:creationId xmlns:a16="http://schemas.microsoft.com/office/drawing/2014/main" id="{43E23B32-A2DC-4923-9DCB-9802B18CA83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40" name="연결선: 꺾임 64582">
          <a:extLst>
            <a:ext uri="{FF2B5EF4-FFF2-40B4-BE49-F238E27FC236}">
              <a16:creationId xmlns:a16="http://schemas.microsoft.com/office/drawing/2014/main" id="{A1018D63-9922-4639-A242-6EBA802655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41" name="연결선: 꺾임 64583">
          <a:extLst>
            <a:ext uri="{FF2B5EF4-FFF2-40B4-BE49-F238E27FC236}">
              <a16:creationId xmlns:a16="http://schemas.microsoft.com/office/drawing/2014/main" id="{8DF48960-EC53-78B7-2494-581C3804E7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42" name="연결선: 꺾임 64584">
          <a:extLst>
            <a:ext uri="{FF2B5EF4-FFF2-40B4-BE49-F238E27FC236}">
              <a16:creationId xmlns:a16="http://schemas.microsoft.com/office/drawing/2014/main" id="{D3B4B3DA-289E-7DDF-19ED-27A42453A83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43" name="연결선: 꺾임 64585">
          <a:extLst>
            <a:ext uri="{FF2B5EF4-FFF2-40B4-BE49-F238E27FC236}">
              <a16:creationId xmlns:a16="http://schemas.microsoft.com/office/drawing/2014/main" id="{797566CF-0847-4137-6F16-502ED3F6A4C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44" name="연결선: 꺾임 64586">
          <a:extLst>
            <a:ext uri="{FF2B5EF4-FFF2-40B4-BE49-F238E27FC236}">
              <a16:creationId xmlns:a16="http://schemas.microsoft.com/office/drawing/2014/main" id="{C2EEF254-496F-CAE9-BC7F-FBEDE3CE155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45" name="연결선: 꺾임 64587">
          <a:extLst>
            <a:ext uri="{FF2B5EF4-FFF2-40B4-BE49-F238E27FC236}">
              <a16:creationId xmlns:a16="http://schemas.microsoft.com/office/drawing/2014/main" id="{9017D050-7A1C-A4EC-DB91-A6F4B343A32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46" name="연결선: 꺾임 64588">
          <a:extLst>
            <a:ext uri="{FF2B5EF4-FFF2-40B4-BE49-F238E27FC236}">
              <a16:creationId xmlns:a16="http://schemas.microsoft.com/office/drawing/2014/main" id="{DC81478F-1AAF-52BD-C2CA-7F7613AFC20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47" name="연결선: 꺾임 65019">
          <a:extLst>
            <a:ext uri="{FF2B5EF4-FFF2-40B4-BE49-F238E27FC236}">
              <a16:creationId xmlns:a16="http://schemas.microsoft.com/office/drawing/2014/main" id="{F2D0AFAE-B380-81DD-6BF0-B31F7523DCE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48" name="연결선: 꺾임 65020">
          <a:extLst>
            <a:ext uri="{FF2B5EF4-FFF2-40B4-BE49-F238E27FC236}">
              <a16:creationId xmlns:a16="http://schemas.microsoft.com/office/drawing/2014/main" id="{A2072DD2-C818-C6B3-4213-FA4F7ADEC3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49" name="연결선: 꺾임 65021">
          <a:extLst>
            <a:ext uri="{FF2B5EF4-FFF2-40B4-BE49-F238E27FC236}">
              <a16:creationId xmlns:a16="http://schemas.microsoft.com/office/drawing/2014/main" id="{2134B19A-39DB-7ECF-8619-1E6FBF0C951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50" name="연결선: 꺾임 65022">
          <a:extLst>
            <a:ext uri="{FF2B5EF4-FFF2-40B4-BE49-F238E27FC236}">
              <a16:creationId xmlns:a16="http://schemas.microsoft.com/office/drawing/2014/main" id="{0093F780-C991-A5BF-F1D4-6F92FD29B6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51" name="연결선: 꺾임 2468">
          <a:extLst>
            <a:ext uri="{FF2B5EF4-FFF2-40B4-BE49-F238E27FC236}">
              <a16:creationId xmlns:a16="http://schemas.microsoft.com/office/drawing/2014/main" id="{7E53FD18-7FE8-E4A9-20A1-0CF009FBE7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52" name="연결선: 꺾임 2469">
          <a:extLst>
            <a:ext uri="{FF2B5EF4-FFF2-40B4-BE49-F238E27FC236}">
              <a16:creationId xmlns:a16="http://schemas.microsoft.com/office/drawing/2014/main" id="{D261BA0D-C275-EF8D-DE8E-2038574820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53" name="연결선: 꺾임 2470">
          <a:extLst>
            <a:ext uri="{FF2B5EF4-FFF2-40B4-BE49-F238E27FC236}">
              <a16:creationId xmlns:a16="http://schemas.microsoft.com/office/drawing/2014/main" id="{C92C36E2-D264-B650-B798-7371DBFFBF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54" name="연결선: 꺾임 2471">
          <a:extLst>
            <a:ext uri="{FF2B5EF4-FFF2-40B4-BE49-F238E27FC236}">
              <a16:creationId xmlns:a16="http://schemas.microsoft.com/office/drawing/2014/main" id="{BA2DE6AE-7FF0-2678-B408-E9D4BBD0A73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55" name="연결선: 꺾임 2476">
          <a:extLst>
            <a:ext uri="{FF2B5EF4-FFF2-40B4-BE49-F238E27FC236}">
              <a16:creationId xmlns:a16="http://schemas.microsoft.com/office/drawing/2014/main" id="{5B639AF2-FF79-81A4-08FA-AE790AE57E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56" name="연결선: 꺾임 2488">
          <a:extLst>
            <a:ext uri="{FF2B5EF4-FFF2-40B4-BE49-F238E27FC236}">
              <a16:creationId xmlns:a16="http://schemas.microsoft.com/office/drawing/2014/main" id="{40D0BF11-2E97-7B8C-CA04-BC3240B963F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57" name="연결선: 꺾임 62141">
          <a:extLst>
            <a:ext uri="{FF2B5EF4-FFF2-40B4-BE49-F238E27FC236}">
              <a16:creationId xmlns:a16="http://schemas.microsoft.com/office/drawing/2014/main" id="{984EC6B8-6410-9852-70F2-56D8C1D640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58" name="연결선: 꺾임 62142">
          <a:extLst>
            <a:ext uri="{FF2B5EF4-FFF2-40B4-BE49-F238E27FC236}">
              <a16:creationId xmlns:a16="http://schemas.microsoft.com/office/drawing/2014/main" id="{804E1636-2A0D-4D5E-C353-26DAADEE99F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59" name="연결선: 꺾임 18005">
          <a:extLst>
            <a:ext uri="{FF2B5EF4-FFF2-40B4-BE49-F238E27FC236}">
              <a16:creationId xmlns:a16="http://schemas.microsoft.com/office/drawing/2014/main" id="{52C625CC-AC12-A021-DFF0-DE6F5EA4FB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60" name="연결선: 꺾임 18006">
          <a:extLst>
            <a:ext uri="{FF2B5EF4-FFF2-40B4-BE49-F238E27FC236}">
              <a16:creationId xmlns:a16="http://schemas.microsoft.com/office/drawing/2014/main" id="{91870151-864C-F45F-2D28-F39B58055F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61" name="연결선: 꺾임 18007">
          <a:extLst>
            <a:ext uri="{FF2B5EF4-FFF2-40B4-BE49-F238E27FC236}">
              <a16:creationId xmlns:a16="http://schemas.microsoft.com/office/drawing/2014/main" id="{9923D2D8-1117-2AAC-967B-0C9A9645F5C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62" name="연결선: 꺾임 18008">
          <a:extLst>
            <a:ext uri="{FF2B5EF4-FFF2-40B4-BE49-F238E27FC236}">
              <a16:creationId xmlns:a16="http://schemas.microsoft.com/office/drawing/2014/main" id="{E05FEC3F-8527-3587-8CDB-789893BC82F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63" name="연결선: 꺾임 18009">
          <a:extLst>
            <a:ext uri="{FF2B5EF4-FFF2-40B4-BE49-F238E27FC236}">
              <a16:creationId xmlns:a16="http://schemas.microsoft.com/office/drawing/2014/main" id="{E03B5B41-67AF-FAF0-B4A0-D0726D60713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64" name="연결선: 꺾임 18014">
          <a:extLst>
            <a:ext uri="{FF2B5EF4-FFF2-40B4-BE49-F238E27FC236}">
              <a16:creationId xmlns:a16="http://schemas.microsoft.com/office/drawing/2014/main" id="{D9E72948-D6B0-9E28-6A81-184CEC0873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65" name="연결선: 꺾임 18015">
          <a:extLst>
            <a:ext uri="{FF2B5EF4-FFF2-40B4-BE49-F238E27FC236}">
              <a16:creationId xmlns:a16="http://schemas.microsoft.com/office/drawing/2014/main" id="{C251DE3C-B811-A6A0-1735-2B7A534008F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66" name="연결선: 꺾임 18018">
          <a:extLst>
            <a:ext uri="{FF2B5EF4-FFF2-40B4-BE49-F238E27FC236}">
              <a16:creationId xmlns:a16="http://schemas.microsoft.com/office/drawing/2014/main" id="{AA5C8949-BE46-9526-CE80-F065C16405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67" name="연결선: 꺾임 18092">
          <a:extLst>
            <a:ext uri="{FF2B5EF4-FFF2-40B4-BE49-F238E27FC236}">
              <a16:creationId xmlns:a16="http://schemas.microsoft.com/office/drawing/2014/main" id="{E475088F-3262-56AE-FAD2-24AA9888629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68" name="연결선: 꺾임 18093">
          <a:extLst>
            <a:ext uri="{FF2B5EF4-FFF2-40B4-BE49-F238E27FC236}">
              <a16:creationId xmlns:a16="http://schemas.microsoft.com/office/drawing/2014/main" id="{51C742BC-6B54-1837-3F39-B0144B1C05E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69" name="연결선: 꺾임 18094">
          <a:extLst>
            <a:ext uri="{FF2B5EF4-FFF2-40B4-BE49-F238E27FC236}">
              <a16:creationId xmlns:a16="http://schemas.microsoft.com/office/drawing/2014/main" id="{19E0BC51-DFB7-DE5E-144C-9ACD06B36E9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70" name="연결선: 꺾임 18095">
          <a:extLst>
            <a:ext uri="{FF2B5EF4-FFF2-40B4-BE49-F238E27FC236}">
              <a16:creationId xmlns:a16="http://schemas.microsoft.com/office/drawing/2014/main" id="{A03E2225-B689-ECE1-4A7F-C9D40678950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71" name="연결선: 꺾임 18096">
          <a:extLst>
            <a:ext uri="{FF2B5EF4-FFF2-40B4-BE49-F238E27FC236}">
              <a16:creationId xmlns:a16="http://schemas.microsoft.com/office/drawing/2014/main" id="{9A8987D1-8A18-1092-EA8A-889A9632618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72" name="연결선: 꺾임 18097">
          <a:extLst>
            <a:ext uri="{FF2B5EF4-FFF2-40B4-BE49-F238E27FC236}">
              <a16:creationId xmlns:a16="http://schemas.microsoft.com/office/drawing/2014/main" id="{0188D246-7F65-6949-9D3A-B47A361063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73" name="연결선: 꺾임 18098">
          <a:extLst>
            <a:ext uri="{FF2B5EF4-FFF2-40B4-BE49-F238E27FC236}">
              <a16:creationId xmlns:a16="http://schemas.microsoft.com/office/drawing/2014/main" id="{3106AB82-738C-27C7-C365-F4C5FA6D31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74" name="연결선: 꺾임 18101">
          <a:extLst>
            <a:ext uri="{FF2B5EF4-FFF2-40B4-BE49-F238E27FC236}">
              <a16:creationId xmlns:a16="http://schemas.microsoft.com/office/drawing/2014/main" id="{E52F2EBD-908A-C926-9E72-C1E2E78000B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75" name="연결선: 꺾임 18104">
          <a:extLst>
            <a:ext uri="{FF2B5EF4-FFF2-40B4-BE49-F238E27FC236}">
              <a16:creationId xmlns:a16="http://schemas.microsoft.com/office/drawing/2014/main" id="{9793BD45-ABA1-9786-F0ED-99B3980C1A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76" name="연결선: 꺾임 18105">
          <a:extLst>
            <a:ext uri="{FF2B5EF4-FFF2-40B4-BE49-F238E27FC236}">
              <a16:creationId xmlns:a16="http://schemas.microsoft.com/office/drawing/2014/main" id="{9B76579F-F040-D589-0610-B83F09DFAB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77" name="연결선: 꺾임 18557">
          <a:extLst>
            <a:ext uri="{FF2B5EF4-FFF2-40B4-BE49-F238E27FC236}">
              <a16:creationId xmlns:a16="http://schemas.microsoft.com/office/drawing/2014/main" id="{51B6FA91-CDE0-BDDD-FF12-36455873FA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78" name="연결선: 꺾임 18558">
          <a:extLst>
            <a:ext uri="{FF2B5EF4-FFF2-40B4-BE49-F238E27FC236}">
              <a16:creationId xmlns:a16="http://schemas.microsoft.com/office/drawing/2014/main" id="{C8D308AD-171E-D90B-6E82-5B7ECBEA60C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79" name="연결선: 꺾임 65023">
          <a:extLst>
            <a:ext uri="{FF2B5EF4-FFF2-40B4-BE49-F238E27FC236}">
              <a16:creationId xmlns:a16="http://schemas.microsoft.com/office/drawing/2014/main" id="{57ADA8EC-06EE-A9B7-EB46-61BB02420A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80" name="연결선: 꺾임 65024">
          <a:extLst>
            <a:ext uri="{FF2B5EF4-FFF2-40B4-BE49-F238E27FC236}">
              <a16:creationId xmlns:a16="http://schemas.microsoft.com/office/drawing/2014/main" id="{8A5A6EA0-4258-7024-E290-46177D560C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81" name="연결선: 꺾임 65025">
          <a:extLst>
            <a:ext uri="{FF2B5EF4-FFF2-40B4-BE49-F238E27FC236}">
              <a16:creationId xmlns:a16="http://schemas.microsoft.com/office/drawing/2014/main" id="{E37EA1BD-B445-A188-21A4-0DEAE6E4144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82" name="연결선: 꺾임 65026">
          <a:extLst>
            <a:ext uri="{FF2B5EF4-FFF2-40B4-BE49-F238E27FC236}">
              <a16:creationId xmlns:a16="http://schemas.microsoft.com/office/drawing/2014/main" id="{21306D9D-C7A4-4012-39E8-4B4F864131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83" name="연결선: 꺾임 65027">
          <a:extLst>
            <a:ext uri="{FF2B5EF4-FFF2-40B4-BE49-F238E27FC236}">
              <a16:creationId xmlns:a16="http://schemas.microsoft.com/office/drawing/2014/main" id="{EFA5DEB7-5BDA-C859-2442-4B90CED6AA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84" name="연결선: 꺾임 65028">
          <a:extLst>
            <a:ext uri="{FF2B5EF4-FFF2-40B4-BE49-F238E27FC236}">
              <a16:creationId xmlns:a16="http://schemas.microsoft.com/office/drawing/2014/main" id="{AE37AE3B-0FEB-F91C-0831-55D01E8867F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85" name="연결선: 꺾임 65029">
          <a:extLst>
            <a:ext uri="{FF2B5EF4-FFF2-40B4-BE49-F238E27FC236}">
              <a16:creationId xmlns:a16="http://schemas.microsoft.com/office/drawing/2014/main" id="{D2062BCC-D9E4-FCE4-6B13-6A4E3EC56B8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86" name="연결선: 꺾임 65030">
          <a:extLst>
            <a:ext uri="{FF2B5EF4-FFF2-40B4-BE49-F238E27FC236}">
              <a16:creationId xmlns:a16="http://schemas.microsoft.com/office/drawing/2014/main" id="{B984029B-012D-9FE2-2F5B-DD8B6B607B4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87" name="연결선: 꺾임 1">
          <a:extLst>
            <a:ext uri="{FF2B5EF4-FFF2-40B4-BE49-F238E27FC236}">
              <a16:creationId xmlns:a16="http://schemas.microsoft.com/office/drawing/2014/main" id="{FE770DC8-1770-3341-F8E5-ECC3728B26B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88" name="연결선: 꺾임 2">
          <a:extLst>
            <a:ext uri="{FF2B5EF4-FFF2-40B4-BE49-F238E27FC236}">
              <a16:creationId xmlns:a16="http://schemas.microsoft.com/office/drawing/2014/main" id="{1B58055E-5481-832C-843E-F06B9CBD1A8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89" name="연결선: 꺾임 3">
          <a:extLst>
            <a:ext uri="{FF2B5EF4-FFF2-40B4-BE49-F238E27FC236}">
              <a16:creationId xmlns:a16="http://schemas.microsoft.com/office/drawing/2014/main" id="{35405D84-FD62-8EFC-0FEA-EDC869ED3C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90" name="연결선: 꺾임 4">
          <a:extLst>
            <a:ext uri="{FF2B5EF4-FFF2-40B4-BE49-F238E27FC236}">
              <a16:creationId xmlns:a16="http://schemas.microsoft.com/office/drawing/2014/main" id="{F8F3C140-5BFC-70A2-5B34-4F4506B39AC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91" name="연결선: 꺾임 5">
          <a:extLst>
            <a:ext uri="{FF2B5EF4-FFF2-40B4-BE49-F238E27FC236}">
              <a16:creationId xmlns:a16="http://schemas.microsoft.com/office/drawing/2014/main" id="{72A04482-9EB7-812D-74E0-41D795EB450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92" name="연결선: 꺾임 6">
          <a:extLst>
            <a:ext uri="{FF2B5EF4-FFF2-40B4-BE49-F238E27FC236}">
              <a16:creationId xmlns:a16="http://schemas.microsoft.com/office/drawing/2014/main" id="{8BC4F911-3FCB-81DB-CF72-0CD3456F7EF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93" name="연결선: 꺾임 7">
          <a:extLst>
            <a:ext uri="{FF2B5EF4-FFF2-40B4-BE49-F238E27FC236}">
              <a16:creationId xmlns:a16="http://schemas.microsoft.com/office/drawing/2014/main" id="{B88AD0BF-6DF5-3E77-B695-7199C702FB1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94" name="연결선: 꺾임 8">
          <a:extLst>
            <a:ext uri="{FF2B5EF4-FFF2-40B4-BE49-F238E27FC236}">
              <a16:creationId xmlns:a16="http://schemas.microsoft.com/office/drawing/2014/main" id="{4C9FEC97-849D-1345-E481-B6532653D2B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95" name="연결선: 꺾임 13">
          <a:extLst>
            <a:ext uri="{FF2B5EF4-FFF2-40B4-BE49-F238E27FC236}">
              <a16:creationId xmlns:a16="http://schemas.microsoft.com/office/drawing/2014/main" id="{AC5675C3-B306-9F79-04AB-32013A168E1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96" name="연결선: 꺾임 14">
          <a:extLst>
            <a:ext uri="{FF2B5EF4-FFF2-40B4-BE49-F238E27FC236}">
              <a16:creationId xmlns:a16="http://schemas.microsoft.com/office/drawing/2014/main" id="{4EB79892-F20B-6BB3-5119-044C4CA3028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97" name="연결선: 꺾임 15">
          <a:extLst>
            <a:ext uri="{FF2B5EF4-FFF2-40B4-BE49-F238E27FC236}">
              <a16:creationId xmlns:a16="http://schemas.microsoft.com/office/drawing/2014/main" id="{52F2AE0E-2E54-46A3-C84D-13981CF065C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98" name="연결선: 꺾임 25">
          <a:extLst>
            <a:ext uri="{FF2B5EF4-FFF2-40B4-BE49-F238E27FC236}">
              <a16:creationId xmlns:a16="http://schemas.microsoft.com/office/drawing/2014/main" id="{D8A5C15E-4674-B050-14E8-92AF66AB101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99" name="연결선: 꺾임 26">
          <a:extLst>
            <a:ext uri="{FF2B5EF4-FFF2-40B4-BE49-F238E27FC236}">
              <a16:creationId xmlns:a16="http://schemas.microsoft.com/office/drawing/2014/main" id="{CF0552C7-2268-43CC-AC33-ABE1C12E34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00" name="연결선: 꺾임 27">
          <a:extLst>
            <a:ext uri="{FF2B5EF4-FFF2-40B4-BE49-F238E27FC236}">
              <a16:creationId xmlns:a16="http://schemas.microsoft.com/office/drawing/2014/main" id="{FD3BACAC-B665-CECA-A225-8CB2E640A1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01" name="연결선: 꺾임 28">
          <a:extLst>
            <a:ext uri="{FF2B5EF4-FFF2-40B4-BE49-F238E27FC236}">
              <a16:creationId xmlns:a16="http://schemas.microsoft.com/office/drawing/2014/main" id="{5F07CD6B-A8A7-DC1C-CF49-A9B9C37A955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02" name="연결선: 꺾임 29">
          <a:extLst>
            <a:ext uri="{FF2B5EF4-FFF2-40B4-BE49-F238E27FC236}">
              <a16:creationId xmlns:a16="http://schemas.microsoft.com/office/drawing/2014/main" id="{26ED58F9-E763-7D0D-B51B-6FFAD04372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03" name="연결선: 꺾임 30">
          <a:extLst>
            <a:ext uri="{FF2B5EF4-FFF2-40B4-BE49-F238E27FC236}">
              <a16:creationId xmlns:a16="http://schemas.microsoft.com/office/drawing/2014/main" id="{59FD4D27-821B-8C65-BFAF-BB6154DD2E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04" name="연결선: 꺾임 31">
          <a:extLst>
            <a:ext uri="{FF2B5EF4-FFF2-40B4-BE49-F238E27FC236}">
              <a16:creationId xmlns:a16="http://schemas.microsoft.com/office/drawing/2014/main" id="{945C5FD5-70FD-F173-2EFC-F67F532FFAC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05" name="연결선: 꺾임 32">
          <a:extLst>
            <a:ext uri="{FF2B5EF4-FFF2-40B4-BE49-F238E27FC236}">
              <a16:creationId xmlns:a16="http://schemas.microsoft.com/office/drawing/2014/main" id="{8253923E-3D0D-B3F4-7C15-F87DF40916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06" name="연결선: 꺾임 37">
          <a:extLst>
            <a:ext uri="{FF2B5EF4-FFF2-40B4-BE49-F238E27FC236}">
              <a16:creationId xmlns:a16="http://schemas.microsoft.com/office/drawing/2014/main" id="{A78D2D55-BC5D-DB43-B682-E06392605F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07" name="연결선: 꺾임 64694">
          <a:extLst>
            <a:ext uri="{FF2B5EF4-FFF2-40B4-BE49-F238E27FC236}">
              <a16:creationId xmlns:a16="http://schemas.microsoft.com/office/drawing/2014/main" id="{9B384537-05A3-0F1B-C4A0-DED8632386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38100</xdr:rowOff>
    </xdr:from>
    <xdr:to>
      <xdr:col>11</xdr:col>
      <xdr:colOff>4483</xdr:colOff>
      <xdr:row>10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3" t="26823" r="29723" b="19402"/>
        <a:stretch>
          <a:fillRect/>
        </a:stretch>
      </xdr:blipFill>
      <xdr:spPr bwMode="auto">
        <a:xfrm>
          <a:off x="200025" y="800100"/>
          <a:ext cx="72866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11</xdr:row>
      <xdr:rowOff>47625</xdr:rowOff>
    </xdr:from>
    <xdr:to>
      <xdr:col>11</xdr:col>
      <xdr:colOff>4483</xdr:colOff>
      <xdr:row>20</xdr:row>
      <xdr:rowOff>9525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47" t="34245" r="29794" b="33333"/>
        <a:stretch>
          <a:fillRect/>
        </a:stretch>
      </xdr:blipFill>
      <xdr:spPr bwMode="auto">
        <a:xfrm>
          <a:off x="190500" y="4772025"/>
          <a:ext cx="7305675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133350</xdr:colOff>
      <xdr:row>11</xdr:row>
      <xdr:rowOff>19050</xdr:rowOff>
    </xdr:from>
    <xdr:to>
      <xdr:col>16</xdr:col>
      <xdr:colOff>942975</xdr:colOff>
      <xdr:row>22</xdr:row>
      <xdr:rowOff>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03" t="32127" r="46004" b="36349"/>
        <a:stretch>
          <a:fillRect/>
        </a:stretch>
      </xdr:blipFill>
      <xdr:spPr bwMode="auto">
        <a:xfrm>
          <a:off x="7677150" y="4743450"/>
          <a:ext cx="6572250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LGantt_v5.0.0_20220605_Release_KO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1.SKOH2\02.Master%20Schedule\SKOH2%20&#51089;&#49457;&#51473;\221022\(&#51068;&#51221;&#54364;)SKOH2%20Master%20Schedule_v.07_221022_&#51060;&#52268;&#5514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Schedule"/>
      <sheetName val="Progress"/>
      <sheetName val="AnalysisReport"/>
      <sheetName val="Calendar"/>
      <sheetName val="TranslatedLanguages"/>
      <sheetName val="Workload"/>
      <sheetName val="Settings"/>
    </sheetNames>
    <sheetDataSet>
      <sheetData sheetId="0"/>
      <sheetData sheetId="1"/>
      <sheetData sheetId="2">
        <row r="18">
          <cell r="B18">
            <v>0.45573403063130369</v>
          </cell>
        </row>
        <row r="21">
          <cell r="B21">
            <v>0.45573403063130385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Help"/>
      <sheetName val="Schedule View"/>
      <sheetName val="Schedule"/>
      <sheetName val="Progress"/>
      <sheetName val="AnalysisReport"/>
      <sheetName val="Calendar"/>
      <sheetName val="TranslatedLanguages"/>
      <sheetName val="Workload"/>
      <sheetName val="ServerData"/>
    </sheetNames>
    <sheetDataSet>
      <sheetData sheetId="0" refreshError="1"/>
      <sheetData sheetId="1" refreshError="1"/>
      <sheetData sheetId="2" refreshError="1"/>
      <sheetData sheetId="3"/>
      <sheetData sheetId="4">
        <row r="18">
          <cell r="B18">
            <v>0.50137169621947142</v>
          </cell>
        </row>
        <row r="21">
          <cell r="B21">
            <v>0.14840030779524924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xlworks.net/xlgantt-project-scheduler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22"/>
  <sheetViews>
    <sheetView tabSelected="1" workbookViewId="0">
      <selection activeCell="P16" sqref="P16"/>
    </sheetView>
  </sheetViews>
  <sheetFormatPr defaultRowHeight="16.5"/>
  <cols>
    <col min="1" max="16384" width="9.140625" style="72"/>
  </cols>
  <sheetData>
    <row r="9" spans="1:14" ht="26.25">
      <c r="A9" s="168" t="s">
        <v>181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</row>
    <row r="10" spans="1:14" ht="17.25">
      <c r="A10" s="169" t="s">
        <v>182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</row>
    <row r="18" spans="3:11" ht="26.25">
      <c r="C18" s="170" t="s">
        <v>373</v>
      </c>
      <c r="D18" s="170"/>
      <c r="E18" s="170"/>
      <c r="F18" s="170"/>
      <c r="G18" s="170"/>
      <c r="H18" s="170"/>
      <c r="I18" s="170"/>
      <c r="J18" s="170"/>
      <c r="K18" s="170"/>
    </row>
    <row r="20" spans="3:11" ht="22.9" customHeight="1">
      <c r="C20" s="171" t="s">
        <v>183</v>
      </c>
      <c r="D20" s="164" t="s">
        <v>184</v>
      </c>
      <c r="E20" s="173"/>
      <c r="F20" s="173"/>
      <c r="G20" s="165"/>
      <c r="H20" s="164" t="s">
        <v>185</v>
      </c>
      <c r="I20" s="165"/>
      <c r="J20" s="164" t="s">
        <v>186</v>
      </c>
      <c r="K20" s="165"/>
    </row>
    <row r="21" spans="3:11" ht="38.450000000000003" customHeight="1">
      <c r="C21" s="172"/>
      <c r="D21" s="162" t="s">
        <v>187</v>
      </c>
      <c r="E21" s="163"/>
      <c r="F21" s="162" t="s">
        <v>188</v>
      </c>
      <c r="G21" s="163"/>
      <c r="H21" s="162" t="s">
        <v>189</v>
      </c>
      <c r="I21" s="163"/>
      <c r="J21" s="162" t="s">
        <v>190</v>
      </c>
      <c r="K21" s="163"/>
    </row>
    <row r="22" spans="3:11" ht="40.15" customHeight="1">
      <c r="C22" s="172"/>
      <c r="D22" s="164"/>
      <c r="E22" s="165"/>
      <c r="F22" s="164" t="s">
        <v>191</v>
      </c>
      <c r="G22" s="165"/>
      <c r="H22" s="166" t="s">
        <v>192</v>
      </c>
      <c r="I22" s="167"/>
      <c r="J22" s="164" t="s">
        <v>193</v>
      </c>
      <c r="K22" s="165"/>
    </row>
  </sheetData>
  <mergeCells count="15">
    <mergeCell ref="A9:N9"/>
    <mergeCell ref="A10:N10"/>
    <mergeCell ref="C18:K18"/>
    <mergeCell ref="C20:C22"/>
    <mergeCell ref="D20:G20"/>
    <mergeCell ref="H20:I20"/>
    <mergeCell ref="J20:K20"/>
    <mergeCell ref="D21:E21"/>
    <mergeCell ref="F21:G21"/>
    <mergeCell ref="H21:I21"/>
    <mergeCell ref="J21:K21"/>
    <mergeCell ref="D22:E22"/>
    <mergeCell ref="F22:G22"/>
    <mergeCell ref="H22:I22"/>
    <mergeCell ref="J22:K22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"/>
  <sheetViews>
    <sheetView zoomScaleNormal="100" workbookViewId="0">
      <selection activeCell="I27" sqref="I27"/>
    </sheetView>
  </sheetViews>
  <sheetFormatPr defaultRowHeight="16.5"/>
  <cols>
    <col min="1" max="1" width="3.7109375" style="72" customWidth="1"/>
    <col min="2" max="5" width="9.140625" style="72"/>
    <col min="6" max="6" width="11.28515625" style="72" bestFit="1" customWidth="1"/>
    <col min="7" max="8" width="9.140625" style="72"/>
    <col min="9" max="9" width="17.28515625" style="72" customWidth="1"/>
    <col min="10" max="11" width="12.5703125" style="72" customWidth="1"/>
    <col min="12" max="12" width="13.7109375" style="72" customWidth="1"/>
    <col min="13" max="16384" width="9.140625" style="72"/>
  </cols>
  <sheetData>
    <row r="2" spans="2:13">
      <c r="B2" s="231" t="s">
        <v>194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2:13"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</row>
    <row r="4" spans="2:13" ht="9" customHeight="1" thickBot="1"/>
    <row r="5" spans="2:13" ht="28.5" customHeight="1" thickTop="1" thickBot="1">
      <c r="B5" s="73" t="s">
        <v>195</v>
      </c>
      <c r="C5" s="232" t="s">
        <v>196</v>
      </c>
      <c r="D5" s="232"/>
      <c r="E5" s="232"/>
      <c r="F5" s="74" t="s">
        <v>197</v>
      </c>
      <c r="G5" s="232" t="s">
        <v>198</v>
      </c>
      <c r="H5" s="232"/>
      <c r="I5" s="74" t="s">
        <v>199</v>
      </c>
      <c r="J5" s="233" t="s">
        <v>200</v>
      </c>
      <c r="K5" s="233"/>
      <c r="L5" s="234"/>
      <c r="M5" s="75"/>
    </row>
    <row r="6" spans="2:13" ht="29.25" customHeight="1" thickBot="1">
      <c r="B6" s="235" t="s">
        <v>201</v>
      </c>
      <c r="C6" s="236"/>
      <c r="D6" s="236"/>
      <c r="E6" s="236"/>
      <c r="F6" s="236"/>
      <c r="G6" s="236"/>
      <c r="H6" s="236"/>
      <c r="I6" s="236" t="s">
        <v>202</v>
      </c>
      <c r="J6" s="236"/>
      <c r="K6" s="236"/>
      <c r="L6" s="237"/>
      <c r="M6" s="75"/>
    </row>
    <row r="7" spans="2:13" ht="21.75" customHeight="1">
      <c r="B7" s="221" t="s">
        <v>203</v>
      </c>
      <c r="C7" s="222"/>
      <c r="D7" s="223">
        <v>14560000000</v>
      </c>
      <c r="E7" s="224"/>
      <c r="F7" s="224"/>
      <c r="G7" s="224"/>
      <c r="H7" s="225"/>
      <c r="I7" s="76" t="s">
        <v>204</v>
      </c>
      <c r="J7" s="226" t="s">
        <v>205</v>
      </c>
      <c r="K7" s="226"/>
      <c r="L7" s="227"/>
      <c r="M7" s="75"/>
    </row>
    <row r="8" spans="2:13" ht="21.75" customHeight="1">
      <c r="B8" s="216" t="s">
        <v>206</v>
      </c>
      <c r="C8" s="217"/>
      <c r="D8" s="228" t="s">
        <v>207</v>
      </c>
      <c r="E8" s="218"/>
      <c r="F8" s="218"/>
      <c r="G8" s="218"/>
      <c r="H8" s="218"/>
      <c r="I8" s="77" t="s">
        <v>208</v>
      </c>
      <c r="J8" s="77" t="s">
        <v>209</v>
      </c>
      <c r="K8" s="229" t="s">
        <v>210</v>
      </c>
      <c r="L8" s="230"/>
      <c r="M8" s="75"/>
    </row>
    <row r="9" spans="2:13" ht="21.75" customHeight="1">
      <c r="B9" s="216" t="s">
        <v>211</v>
      </c>
      <c r="C9" s="217"/>
      <c r="D9" s="218" t="s">
        <v>212</v>
      </c>
      <c r="E9" s="218"/>
      <c r="F9" s="218"/>
      <c r="G9" s="218"/>
      <c r="H9" s="218"/>
      <c r="I9" s="202" t="s">
        <v>213</v>
      </c>
      <c r="J9" s="204">
        <v>45048</v>
      </c>
      <c r="K9" s="206" t="s">
        <v>198</v>
      </c>
      <c r="L9" s="207"/>
      <c r="M9" s="75"/>
    </row>
    <row r="10" spans="2:13" ht="21.75" customHeight="1">
      <c r="B10" s="216" t="s">
        <v>214</v>
      </c>
      <c r="C10" s="217"/>
      <c r="D10" s="218" t="s">
        <v>215</v>
      </c>
      <c r="E10" s="218"/>
      <c r="F10" s="218"/>
      <c r="G10" s="218"/>
      <c r="H10" s="218"/>
      <c r="I10" s="203"/>
      <c r="J10" s="205"/>
      <c r="K10" s="208"/>
      <c r="L10" s="209"/>
      <c r="M10" s="75"/>
    </row>
    <row r="11" spans="2:13" ht="21.75" customHeight="1">
      <c r="B11" s="216" t="s">
        <v>216</v>
      </c>
      <c r="C11" s="217"/>
      <c r="D11" s="218" t="s">
        <v>217</v>
      </c>
      <c r="E11" s="218"/>
      <c r="F11" s="218"/>
      <c r="G11" s="218"/>
      <c r="H11" s="218"/>
      <c r="I11" s="202" t="s">
        <v>218</v>
      </c>
      <c r="J11" s="204">
        <v>45049</v>
      </c>
      <c r="K11" s="206" t="s">
        <v>219</v>
      </c>
      <c r="L11" s="207"/>
      <c r="M11" s="75"/>
    </row>
    <row r="12" spans="2:13" ht="21.75" customHeight="1">
      <c r="B12" s="216" t="s">
        <v>220</v>
      </c>
      <c r="C12" s="217"/>
      <c r="D12" s="220" t="s">
        <v>221</v>
      </c>
      <c r="E12" s="218"/>
      <c r="F12" s="218"/>
      <c r="G12" s="218"/>
      <c r="H12" s="218"/>
      <c r="I12" s="203"/>
      <c r="J12" s="205"/>
      <c r="K12" s="208"/>
      <c r="L12" s="209"/>
      <c r="M12" s="75"/>
    </row>
    <row r="13" spans="2:13" ht="21.75" customHeight="1">
      <c r="B13" s="216" t="s">
        <v>222</v>
      </c>
      <c r="C13" s="217"/>
      <c r="D13" s="218" t="s">
        <v>223</v>
      </c>
      <c r="E13" s="218"/>
      <c r="F13" s="218"/>
      <c r="G13" s="218"/>
      <c r="H13" s="218"/>
      <c r="I13" s="202" t="s">
        <v>224</v>
      </c>
      <c r="J13" s="204">
        <v>45049</v>
      </c>
      <c r="K13" s="206" t="s">
        <v>219</v>
      </c>
      <c r="L13" s="207"/>
      <c r="M13" s="75"/>
    </row>
    <row r="14" spans="2:13" ht="21.75" customHeight="1">
      <c r="B14" s="216"/>
      <c r="C14" s="217"/>
      <c r="D14" s="219"/>
      <c r="E14" s="219"/>
      <c r="F14" s="219"/>
      <c r="G14" s="219"/>
      <c r="H14" s="219"/>
      <c r="I14" s="203"/>
      <c r="J14" s="205"/>
      <c r="K14" s="208"/>
      <c r="L14" s="209"/>
      <c r="M14" s="75"/>
    </row>
    <row r="15" spans="2:13" ht="21.75" customHeight="1">
      <c r="B15" s="174" t="s">
        <v>225</v>
      </c>
      <c r="C15" s="198"/>
      <c r="D15" s="77" t="s">
        <v>226</v>
      </c>
      <c r="E15" s="78" t="s">
        <v>227</v>
      </c>
      <c r="F15" s="79" t="s">
        <v>228</v>
      </c>
      <c r="G15" s="79" t="s">
        <v>229</v>
      </c>
      <c r="H15" s="80"/>
      <c r="I15" s="202" t="s">
        <v>230</v>
      </c>
      <c r="J15" s="204">
        <v>45054</v>
      </c>
      <c r="K15" s="206" t="s">
        <v>219</v>
      </c>
      <c r="L15" s="207"/>
      <c r="M15" s="75"/>
    </row>
    <row r="16" spans="2:13" ht="21.75" customHeight="1">
      <c r="B16" s="176"/>
      <c r="C16" s="199"/>
      <c r="D16" s="77" t="s">
        <v>231</v>
      </c>
      <c r="E16" s="81" t="s">
        <v>232</v>
      </c>
      <c r="F16" s="82" t="s">
        <v>233</v>
      </c>
      <c r="G16" s="82" t="s">
        <v>234</v>
      </c>
      <c r="H16" s="83"/>
      <c r="I16" s="203"/>
      <c r="J16" s="205"/>
      <c r="K16" s="208"/>
      <c r="L16" s="209"/>
      <c r="M16" s="75"/>
    </row>
    <row r="17" spans="1:15" ht="23.25" customHeight="1">
      <c r="B17" s="176"/>
      <c r="C17" s="199"/>
      <c r="D17" s="77" t="s">
        <v>226</v>
      </c>
      <c r="E17" s="80"/>
      <c r="F17" s="84"/>
      <c r="I17" s="202" t="s">
        <v>235</v>
      </c>
      <c r="J17" s="210" t="s">
        <v>236</v>
      </c>
      <c r="K17" s="212"/>
      <c r="L17" s="213"/>
      <c r="M17" s="75"/>
    </row>
    <row r="18" spans="1:15" ht="21.75" customHeight="1">
      <c r="B18" s="200"/>
      <c r="C18" s="201"/>
      <c r="D18" s="77" t="s">
        <v>231</v>
      </c>
      <c r="E18" s="85"/>
      <c r="F18" s="86"/>
      <c r="G18" s="87"/>
      <c r="H18" s="88"/>
      <c r="I18" s="203"/>
      <c r="J18" s="211"/>
      <c r="K18" s="214"/>
      <c r="L18" s="215"/>
      <c r="M18" s="75"/>
    </row>
    <row r="19" spans="1:15" ht="21.75" customHeight="1">
      <c r="B19" s="174" t="s">
        <v>237</v>
      </c>
      <c r="C19" s="175"/>
      <c r="D19" s="180" t="s">
        <v>238</v>
      </c>
      <c r="E19" s="181"/>
      <c r="F19" s="181"/>
      <c r="G19" s="181"/>
      <c r="H19" s="182"/>
      <c r="I19" s="189" t="s">
        <v>239</v>
      </c>
      <c r="J19" s="192"/>
      <c r="K19" s="192"/>
      <c r="L19" s="193"/>
      <c r="M19" s="75"/>
    </row>
    <row r="20" spans="1:15" ht="21.75" customHeight="1">
      <c r="A20" s="89"/>
      <c r="B20" s="176"/>
      <c r="C20" s="177"/>
      <c r="D20" s="183"/>
      <c r="E20" s="184"/>
      <c r="F20" s="184"/>
      <c r="G20" s="184"/>
      <c r="H20" s="185"/>
      <c r="I20" s="190"/>
      <c r="J20" s="194"/>
      <c r="K20" s="194"/>
      <c r="L20" s="195"/>
      <c r="M20" s="75"/>
      <c r="O20" s="89"/>
    </row>
    <row r="21" spans="1:15" ht="17.25">
      <c r="B21" s="176"/>
      <c r="C21" s="177"/>
      <c r="D21" s="183"/>
      <c r="E21" s="184"/>
      <c r="F21" s="184"/>
      <c r="G21" s="184"/>
      <c r="H21" s="185"/>
      <c r="I21" s="190"/>
      <c r="J21" s="194"/>
      <c r="K21" s="194"/>
      <c r="L21" s="195"/>
      <c r="M21" s="75"/>
    </row>
    <row r="22" spans="1:15" ht="17.25">
      <c r="B22" s="176"/>
      <c r="C22" s="177"/>
      <c r="D22" s="183"/>
      <c r="E22" s="184"/>
      <c r="F22" s="184"/>
      <c r="G22" s="184"/>
      <c r="H22" s="185"/>
      <c r="I22" s="190"/>
      <c r="J22" s="194"/>
      <c r="K22" s="194"/>
      <c r="L22" s="195"/>
      <c r="M22" s="90"/>
    </row>
    <row r="23" spans="1:15" ht="17.25">
      <c r="B23" s="176"/>
      <c r="C23" s="177"/>
      <c r="D23" s="183"/>
      <c r="E23" s="184"/>
      <c r="F23" s="184"/>
      <c r="G23" s="184"/>
      <c r="H23" s="185"/>
      <c r="I23" s="190"/>
      <c r="J23" s="194"/>
      <c r="K23" s="194"/>
      <c r="L23" s="195"/>
      <c r="M23" s="90"/>
    </row>
    <row r="24" spans="1:15" ht="17.25" thickBot="1">
      <c r="B24" s="178"/>
      <c r="C24" s="179"/>
      <c r="D24" s="186"/>
      <c r="E24" s="187"/>
      <c r="F24" s="187"/>
      <c r="G24" s="187"/>
      <c r="H24" s="188"/>
      <c r="I24" s="191"/>
      <c r="J24" s="196"/>
      <c r="K24" s="196"/>
      <c r="L24" s="197"/>
      <c r="M24" s="91"/>
    </row>
    <row r="25" spans="1:15" ht="17.25" thickTop="1"/>
  </sheetData>
  <mergeCells count="43"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B9:C9"/>
    <mergeCell ref="D9:H9"/>
    <mergeCell ref="I9:I10"/>
    <mergeCell ref="J9:J10"/>
    <mergeCell ref="K9:L10"/>
    <mergeCell ref="B10:C10"/>
    <mergeCell ref="D10:H10"/>
    <mergeCell ref="B11:C11"/>
    <mergeCell ref="D11:H11"/>
    <mergeCell ref="I11:I12"/>
    <mergeCell ref="J11:J12"/>
    <mergeCell ref="K11:L12"/>
    <mergeCell ref="B12:C12"/>
    <mergeCell ref="D12:H12"/>
    <mergeCell ref="B13:C14"/>
    <mergeCell ref="D13:H13"/>
    <mergeCell ref="I13:I14"/>
    <mergeCell ref="J13:J14"/>
    <mergeCell ref="K13:L14"/>
    <mergeCell ref="D14:H14"/>
    <mergeCell ref="B19:C24"/>
    <mergeCell ref="D19:H24"/>
    <mergeCell ref="I19:I24"/>
    <mergeCell ref="J19:L24"/>
    <mergeCell ref="B15:C18"/>
    <mergeCell ref="I15:I16"/>
    <mergeCell ref="J15:J16"/>
    <mergeCell ref="K15:L16"/>
    <mergeCell ref="I17:I18"/>
    <mergeCell ref="J17:J18"/>
    <mergeCell ref="K17:L18"/>
  </mergeCells>
  <phoneticPr fontId="3" type="noConversion"/>
  <dataValidations count="1">
    <dataValidation type="list" allowBlank="1" showInputMessage="1" showErrorMessage="1" sqref="J7:L7">
      <formula1>"최초, 수시"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Q27" sqref="Q27"/>
    </sheetView>
  </sheetViews>
  <sheetFormatPr defaultRowHeight="16.5"/>
  <cols>
    <col min="1" max="15" width="6.5703125" style="72" customWidth="1"/>
    <col min="16" max="16384" width="9.140625" style="72"/>
  </cols>
  <sheetData>
    <row r="1" spans="1:14">
      <c r="A1" s="240" t="s">
        <v>240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4" spans="1:14">
      <c r="F4" s="172" t="s">
        <v>241</v>
      </c>
      <c r="G4" s="172"/>
      <c r="H4" s="172"/>
      <c r="I4" s="172"/>
    </row>
    <row r="5" spans="1:14">
      <c r="F5" s="172" t="s">
        <v>242</v>
      </c>
      <c r="G5" s="172"/>
      <c r="H5" s="172"/>
      <c r="I5" s="172"/>
    </row>
    <row r="6" spans="1:14">
      <c r="H6" s="92"/>
    </row>
    <row r="7" spans="1:14">
      <c r="F7" s="172" t="s">
        <v>243</v>
      </c>
      <c r="G7" s="172"/>
      <c r="H7" s="172"/>
      <c r="I7" s="172"/>
    </row>
    <row r="8" spans="1:14">
      <c r="F8" s="172" t="s">
        <v>244</v>
      </c>
      <c r="G8" s="172"/>
      <c r="H8" s="172"/>
      <c r="I8" s="172"/>
    </row>
    <row r="9" spans="1:14">
      <c r="A9" s="172" t="s">
        <v>189</v>
      </c>
      <c r="B9" s="172"/>
      <c r="C9" s="172"/>
      <c r="D9" s="172"/>
      <c r="E9" s="93"/>
      <c r="F9" s="94"/>
      <c r="G9" s="95"/>
      <c r="H9" s="94"/>
      <c r="I9" s="94"/>
      <c r="J9" s="96"/>
      <c r="K9" s="172" t="s">
        <v>245</v>
      </c>
      <c r="L9" s="172"/>
      <c r="M9" s="172"/>
      <c r="N9" s="172"/>
    </row>
    <row r="10" spans="1:14">
      <c r="A10" s="238" t="s">
        <v>192</v>
      </c>
      <c r="B10" s="239"/>
      <c r="C10" s="239"/>
      <c r="D10" s="239"/>
      <c r="E10" s="97"/>
      <c r="F10" s="97"/>
      <c r="G10" s="98"/>
      <c r="H10" s="97"/>
      <c r="I10" s="97"/>
      <c r="J10" s="97"/>
      <c r="K10" s="238" t="s">
        <v>246</v>
      </c>
      <c r="L10" s="239"/>
      <c r="M10" s="239"/>
      <c r="N10" s="239"/>
    </row>
    <row r="11" spans="1:14">
      <c r="C11" s="94"/>
      <c r="D11" s="94"/>
      <c r="E11" s="94"/>
      <c r="F11" s="94"/>
      <c r="G11" s="96"/>
      <c r="H11" s="94"/>
      <c r="I11" s="94"/>
      <c r="J11" s="94"/>
      <c r="K11" s="94"/>
      <c r="L11" s="94"/>
    </row>
    <row r="12" spans="1:14">
      <c r="B12" s="96"/>
      <c r="G12" s="96"/>
      <c r="M12" s="93"/>
    </row>
    <row r="13" spans="1:14">
      <c r="A13" s="172" t="s">
        <v>247</v>
      </c>
      <c r="B13" s="172"/>
      <c r="C13" s="172"/>
      <c r="D13" s="172"/>
      <c r="F13" s="172" t="s">
        <v>248</v>
      </c>
      <c r="G13" s="172"/>
      <c r="H13" s="172"/>
      <c r="I13" s="172"/>
      <c r="K13" s="172" t="s">
        <v>249</v>
      </c>
      <c r="L13" s="172"/>
      <c r="M13" s="172"/>
      <c r="N13" s="172"/>
    </row>
    <row r="14" spans="1:14">
      <c r="A14" s="172" t="s">
        <v>250</v>
      </c>
      <c r="B14" s="172"/>
      <c r="C14" s="172" t="s">
        <v>374</v>
      </c>
      <c r="D14" s="172"/>
      <c r="F14" s="172" t="s">
        <v>250</v>
      </c>
      <c r="G14" s="172"/>
      <c r="H14" s="172" t="s">
        <v>251</v>
      </c>
      <c r="I14" s="172"/>
      <c r="K14" s="172" t="s">
        <v>250</v>
      </c>
      <c r="L14" s="172"/>
      <c r="M14" s="172" t="s">
        <v>252</v>
      </c>
      <c r="N14" s="172"/>
    </row>
    <row r="15" spans="1:14">
      <c r="C15" s="92"/>
      <c r="H15" s="92"/>
      <c r="M15" s="92"/>
    </row>
    <row r="16" spans="1:14">
      <c r="A16" s="172" t="s">
        <v>253</v>
      </c>
      <c r="B16" s="172"/>
      <c r="C16" s="172" t="s">
        <v>227</v>
      </c>
      <c r="D16" s="172"/>
      <c r="F16" s="172" t="s">
        <v>253</v>
      </c>
      <c r="G16" s="172"/>
      <c r="H16" s="172" t="s">
        <v>228</v>
      </c>
      <c r="I16" s="172"/>
      <c r="K16" s="172" t="s">
        <v>253</v>
      </c>
      <c r="L16" s="172"/>
      <c r="M16" s="172" t="s">
        <v>254</v>
      </c>
      <c r="N16" s="172"/>
    </row>
    <row r="17" spans="1:14">
      <c r="A17" s="172" t="s">
        <v>255</v>
      </c>
      <c r="B17" s="172"/>
      <c r="C17" s="172" t="s">
        <v>256</v>
      </c>
      <c r="D17" s="172"/>
      <c r="F17" s="172" t="s">
        <v>255</v>
      </c>
      <c r="G17" s="172"/>
      <c r="H17" s="172" t="s">
        <v>257</v>
      </c>
      <c r="I17" s="172"/>
      <c r="K17" s="172" t="s">
        <v>255</v>
      </c>
      <c r="L17" s="172"/>
      <c r="M17" s="172"/>
      <c r="N17" s="172"/>
    </row>
    <row r="18" spans="1:14">
      <c r="A18" s="172" t="s">
        <v>258</v>
      </c>
      <c r="B18" s="172"/>
      <c r="C18" s="172"/>
      <c r="D18" s="172"/>
      <c r="F18" s="172" t="s">
        <v>258</v>
      </c>
      <c r="G18" s="172"/>
      <c r="H18" s="172"/>
      <c r="I18" s="172"/>
      <c r="K18" s="172" t="s">
        <v>258</v>
      </c>
      <c r="L18" s="172"/>
      <c r="M18" s="172"/>
      <c r="N18" s="172"/>
    </row>
    <row r="20" spans="1:14">
      <c r="K20" s="172" t="s">
        <v>253</v>
      </c>
      <c r="L20" s="172"/>
      <c r="M20" s="172" t="s">
        <v>375</v>
      </c>
      <c r="N20" s="172"/>
    </row>
    <row r="21" spans="1:14">
      <c r="K21" s="172" t="s">
        <v>255</v>
      </c>
      <c r="L21" s="172"/>
      <c r="M21" s="172"/>
      <c r="N21" s="172"/>
    </row>
    <row r="22" spans="1:14">
      <c r="K22" s="172" t="s">
        <v>258</v>
      </c>
      <c r="L22" s="172"/>
      <c r="M22" s="172"/>
      <c r="N22" s="172"/>
    </row>
  </sheetData>
  <mergeCells count="42">
    <mergeCell ref="K22:L22"/>
    <mergeCell ref="M22:N22"/>
    <mergeCell ref="A9:D9"/>
    <mergeCell ref="K9:N9"/>
    <mergeCell ref="K20:L20"/>
    <mergeCell ref="M20:N20"/>
    <mergeCell ref="K21:L21"/>
    <mergeCell ref="M21:N21"/>
    <mergeCell ref="A1:N2"/>
    <mergeCell ref="F4:I4"/>
    <mergeCell ref="F5:I5"/>
    <mergeCell ref="F7:I7"/>
    <mergeCell ref="F8:I8"/>
    <mergeCell ref="A10:D10"/>
    <mergeCell ref="K10:N10"/>
    <mergeCell ref="A13:D13"/>
    <mergeCell ref="F13:I13"/>
    <mergeCell ref="K13:N13"/>
    <mergeCell ref="M14:N14"/>
    <mergeCell ref="A16:B16"/>
    <mergeCell ref="C16:D16"/>
    <mergeCell ref="F16:G16"/>
    <mergeCell ref="H16:I16"/>
    <mergeCell ref="K16:L16"/>
    <mergeCell ref="M16:N16"/>
    <mergeCell ref="A14:B14"/>
    <mergeCell ref="C14:D14"/>
    <mergeCell ref="F14:G14"/>
    <mergeCell ref="H14:I14"/>
    <mergeCell ref="K14:L14"/>
    <mergeCell ref="M18:N18"/>
    <mergeCell ref="A17:B17"/>
    <mergeCell ref="C17:D17"/>
    <mergeCell ref="F17:G17"/>
    <mergeCell ref="H17:I17"/>
    <mergeCell ref="K17:L17"/>
    <mergeCell ref="M17:N17"/>
    <mergeCell ref="A18:B18"/>
    <mergeCell ref="C18:D18"/>
    <mergeCell ref="F18:G18"/>
    <mergeCell ref="H18:I18"/>
    <mergeCell ref="K18:L18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OL69"/>
  <sheetViews>
    <sheetView zoomScaleNormal="100" zoomScaleSheetLayoutView="115" zoomScalePageLayoutView="55" workbookViewId="0">
      <pane ySplit="4" topLeftCell="A5" activePane="bottomLeft" state="frozen"/>
      <selection activeCell="D1" sqref="D1"/>
      <selection pane="bottomLeft" activeCell="AC38" sqref="AC38"/>
    </sheetView>
  </sheetViews>
  <sheetFormatPr defaultColWidth="11.42578125" defaultRowHeight="12" customHeight="1" outlineLevelRow="3"/>
  <cols>
    <col min="1" max="1" width="10.42578125" style="62" hidden="1" customWidth="1"/>
    <col min="2" max="2" width="10.28515625" style="62" hidden="1" customWidth="1"/>
    <col min="3" max="3" width="9.5703125" style="62" hidden="1" customWidth="1"/>
    <col min="4" max="4" width="11.140625" style="63" customWidth="1"/>
    <col min="5" max="13" width="3.140625" style="64" customWidth="1"/>
    <col min="14" max="14" width="5.140625" style="64" bestFit="1" customWidth="1"/>
    <col min="15" max="15" width="11.140625" style="64" bestFit="1" customWidth="1"/>
    <col min="16" max="16" width="11.85546875" style="65" bestFit="1" customWidth="1"/>
    <col min="17" max="17" width="11.42578125" style="65" bestFit="1" customWidth="1"/>
    <col min="18" max="18" width="8.7109375" style="64" hidden="1" customWidth="1"/>
    <col min="19" max="19" width="8.42578125" style="66" customWidth="1"/>
    <col min="20" max="20" width="5.7109375" style="66" customWidth="1"/>
    <col min="21" max="21" width="6.85546875" style="66" customWidth="1"/>
    <col min="22" max="22" width="6.7109375" style="66" customWidth="1"/>
    <col min="23" max="24" width="11.140625" style="65" hidden="1" customWidth="1"/>
    <col min="25" max="25" width="8.5703125" style="67" hidden="1" customWidth="1"/>
    <col min="26" max="26" width="6.85546875" style="68" hidden="1" customWidth="1"/>
    <col min="27" max="27" width="7" style="66" hidden="1" customWidth="1"/>
    <col min="28" max="28" width="14.7109375" style="64" customWidth="1"/>
    <col min="29" max="29" width="11.7109375" style="69" customWidth="1"/>
    <col min="30" max="30" width="9.5703125" style="70" bestFit="1" customWidth="1"/>
    <col min="31" max="31" width="10.42578125" style="71" customWidth="1"/>
    <col min="32" max="402" width="2.140625" style="48" customWidth="1"/>
    <col min="403" max="16384" width="11.42578125" style="48"/>
  </cols>
  <sheetData>
    <row r="1" spans="1:402" s="20" customFormat="1" ht="24.95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7"/>
      <c r="S1" s="8"/>
      <c r="T1" s="9"/>
      <c r="U1" s="10"/>
      <c r="V1" s="10"/>
      <c r="W1" s="11"/>
      <c r="X1" s="11"/>
      <c r="Y1" s="2"/>
      <c r="Z1" s="12"/>
      <c r="AA1" s="13"/>
      <c r="AB1" s="14"/>
      <c r="AC1" s="15"/>
      <c r="AD1" s="16"/>
      <c r="AE1" s="17" t="s">
        <v>1</v>
      </c>
      <c r="AF1" s="18" t="s">
        <v>2</v>
      </c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</row>
    <row r="2" spans="1:402" s="20" customFormat="1" ht="15" customHeight="1">
      <c r="A2" s="21"/>
      <c r="B2" s="21"/>
      <c r="C2" s="22"/>
      <c r="D2" s="274"/>
      <c r="E2" s="274"/>
      <c r="F2" s="274"/>
      <c r="G2" s="23"/>
      <c r="H2" s="24"/>
      <c r="I2" s="23"/>
      <c r="J2" s="23"/>
      <c r="K2" s="23"/>
      <c r="L2" s="23"/>
      <c r="M2" s="23"/>
      <c r="N2" s="23"/>
      <c r="O2" s="23"/>
      <c r="P2" s="23"/>
      <c r="Q2" s="23"/>
      <c r="R2" s="23"/>
      <c r="S2" s="25"/>
      <c r="T2" s="25"/>
      <c r="U2" s="25"/>
      <c r="V2" s="25"/>
      <c r="W2" s="23"/>
      <c r="X2" s="23"/>
      <c r="Y2" s="23"/>
      <c r="Z2" s="23"/>
      <c r="AA2" s="23"/>
      <c r="AB2" s="23"/>
      <c r="AC2" s="26"/>
      <c r="AD2" s="27"/>
      <c r="AE2" s="23" t="s">
        <v>3</v>
      </c>
      <c r="AF2" s="264" t="s">
        <v>4</v>
      </c>
      <c r="AG2" s="264"/>
      <c r="AH2" s="264"/>
      <c r="AI2" s="264"/>
      <c r="AJ2" s="264" t="s">
        <v>5</v>
      </c>
      <c r="AK2" s="264"/>
      <c r="AL2" s="264"/>
      <c r="AM2" s="264"/>
      <c r="AN2" s="264" t="s">
        <v>6</v>
      </c>
      <c r="AO2" s="264"/>
      <c r="AP2" s="264"/>
      <c r="AQ2" s="264"/>
      <c r="AR2" s="264" t="s">
        <v>7</v>
      </c>
      <c r="AS2" s="264"/>
      <c r="AT2" s="264"/>
      <c r="AU2" s="264"/>
      <c r="AV2" s="264" t="s">
        <v>8</v>
      </c>
      <c r="AW2" s="264"/>
      <c r="AX2" s="264"/>
      <c r="AY2" s="264"/>
      <c r="AZ2" s="264" t="s">
        <v>9</v>
      </c>
      <c r="BA2" s="264"/>
      <c r="BB2" s="264"/>
      <c r="BC2" s="264"/>
      <c r="BD2" s="264" t="s">
        <v>10</v>
      </c>
      <c r="BE2" s="264"/>
      <c r="BF2" s="264"/>
      <c r="BG2" s="264"/>
      <c r="BH2" s="264" t="s">
        <v>11</v>
      </c>
      <c r="BI2" s="264"/>
      <c r="BJ2" s="264"/>
      <c r="BK2" s="264"/>
      <c r="BL2" s="264" t="s">
        <v>12</v>
      </c>
      <c r="BM2" s="264"/>
      <c r="BN2" s="264"/>
      <c r="BO2" s="264"/>
      <c r="BP2" s="264" t="s">
        <v>13</v>
      </c>
      <c r="BQ2" s="264"/>
      <c r="BR2" s="264"/>
      <c r="BS2" s="264"/>
      <c r="BT2" s="264" t="s">
        <v>14</v>
      </c>
      <c r="BU2" s="264"/>
      <c r="BV2" s="264"/>
      <c r="BW2" s="264"/>
      <c r="BX2" s="264" t="s">
        <v>15</v>
      </c>
      <c r="BY2" s="264"/>
      <c r="BZ2" s="264"/>
      <c r="CA2" s="264"/>
      <c r="CB2" s="264" t="s">
        <v>16</v>
      </c>
      <c r="CC2" s="264"/>
      <c r="CD2" s="264"/>
      <c r="CE2" s="264"/>
      <c r="CF2" s="264" t="s">
        <v>17</v>
      </c>
      <c r="CG2" s="264"/>
      <c r="CH2" s="264"/>
      <c r="CI2" s="264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  <c r="IW2" s="28"/>
      <c r="IX2" s="28"/>
      <c r="IY2" s="28"/>
      <c r="IZ2" s="28"/>
      <c r="JA2" s="28"/>
      <c r="JB2" s="28"/>
      <c r="JC2" s="28"/>
      <c r="JD2" s="28"/>
      <c r="JE2" s="28"/>
      <c r="JF2" s="28"/>
      <c r="JG2" s="28"/>
      <c r="JH2" s="28"/>
      <c r="JI2" s="28"/>
      <c r="JJ2" s="28"/>
      <c r="JK2" s="28"/>
      <c r="JL2" s="28"/>
      <c r="JM2" s="28"/>
      <c r="JN2" s="28"/>
      <c r="JO2" s="28"/>
      <c r="JP2" s="28"/>
      <c r="JQ2" s="28"/>
      <c r="JR2" s="2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  <c r="KS2" s="28"/>
      <c r="KT2" s="28"/>
      <c r="KU2" s="28"/>
      <c r="KV2" s="28"/>
      <c r="KW2" s="28"/>
      <c r="KX2" s="28"/>
      <c r="KY2" s="28"/>
      <c r="KZ2" s="28"/>
      <c r="LA2" s="28"/>
      <c r="LB2" s="28"/>
      <c r="LC2" s="28"/>
      <c r="LD2" s="28"/>
      <c r="LE2" s="28"/>
      <c r="LF2" s="28"/>
      <c r="LG2" s="28"/>
      <c r="LH2" s="28"/>
      <c r="LI2" s="28"/>
      <c r="LJ2" s="28"/>
      <c r="LK2" s="28"/>
      <c r="LL2" s="28"/>
      <c r="LM2" s="28"/>
      <c r="LN2" s="28"/>
      <c r="LO2" s="28"/>
      <c r="LP2" s="28"/>
      <c r="LQ2" s="28"/>
      <c r="LR2" s="28"/>
      <c r="LS2" s="28"/>
      <c r="LT2" s="28"/>
      <c r="LU2" s="28"/>
      <c r="LV2" s="28"/>
      <c r="LW2" s="28"/>
      <c r="LX2" s="28"/>
      <c r="LY2" s="28"/>
      <c r="LZ2" s="28"/>
      <c r="MA2" s="28"/>
      <c r="MB2" s="28"/>
      <c r="MC2" s="28"/>
      <c r="MD2" s="28"/>
      <c r="ME2" s="28"/>
      <c r="MF2" s="28"/>
      <c r="MG2" s="28"/>
      <c r="MH2" s="28"/>
      <c r="MI2" s="28"/>
      <c r="MJ2" s="28"/>
      <c r="MK2" s="28"/>
      <c r="ML2" s="28"/>
      <c r="MM2" s="28"/>
      <c r="MN2" s="28"/>
      <c r="MO2" s="28"/>
      <c r="MP2" s="28"/>
      <c r="MQ2" s="28"/>
      <c r="MR2" s="28"/>
      <c r="MS2" s="28"/>
      <c r="MT2" s="28"/>
      <c r="MU2" s="28"/>
      <c r="MV2" s="28"/>
      <c r="MW2" s="28"/>
      <c r="MX2" s="28"/>
      <c r="MY2" s="28"/>
      <c r="MZ2" s="28"/>
      <c r="NA2" s="28"/>
      <c r="NB2" s="28"/>
      <c r="NC2" s="28"/>
      <c r="ND2" s="28"/>
      <c r="NE2" s="28"/>
      <c r="NF2" s="28"/>
      <c r="NG2" s="28"/>
      <c r="NH2" s="28"/>
      <c r="NI2" s="28"/>
      <c r="NJ2" s="28"/>
      <c r="NK2" s="28"/>
      <c r="NL2" s="28"/>
      <c r="NM2" s="28"/>
      <c r="NN2" s="28"/>
      <c r="NO2" s="28"/>
      <c r="NP2" s="28"/>
      <c r="NQ2" s="28"/>
      <c r="NR2" s="28"/>
      <c r="NS2" s="28"/>
      <c r="NT2" s="28"/>
      <c r="NU2" s="28"/>
      <c r="NV2" s="28"/>
      <c r="NW2" s="28"/>
      <c r="NX2" s="28"/>
      <c r="NY2" s="28"/>
      <c r="NZ2" s="28"/>
      <c r="OA2" s="28"/>
      <c r="OB2" s="28"/>
      <c r="OC2" s="28"/>
      <c r="OD2" s="28"/>
      <c r="OE2" s="28"/>
      <c r="OF2" s="28"/>
      <c r="OG2" s="28"/>
      <c r="OH2" s="28"/>
      <c r="OI2" s="28"/>
      <c r="OJ2" s="28"/>
      <c r="OK2" s="28"/>
      <c r="OL2" s="28"/>
    </row>
    <row r="3" spans="1:402" s="29" customFormat="1" ht="18.95" customHeight="1">
      <c r="A3" s="265" t="s">
        <v>18</v>
      </c>
      <c r="B3" s="267" t="s">
        <v>19</v>
      </c>
      <c r="C3" s="269" t="s">
        <v>20</v>
      </c>
      <c r="D3" s="270" t="s">
        <v>21</v>
      </c>
      <c r="E3" s="271" t="s">
        <v>22</v>
      </c>
      <c r="F3" s="272"/>
      <c r="G3" s="272"/>
      <c r="H3" s="272"/>
      <c r="I3" s="272"/>
      <c r="J3" s="272"/>
      <c r="K3" s="272"/>
      <c r="L3" s="272"/>
      <c r="M3" s="272"/>
      <c r="N3" s="272"/>
      <c r="O3" s="259" t="s">
        <v>23</v>
      </c>
      <c r="P3" s="259" t="s">
        <v>24</v>
      </c>
      <c r="Q3" s="259" t="s">
        <v>25</v>
      </c>
      <c r="R3" s="244" t="s">
        <v>26</v>
      </c>
      <c r="S3" s="260" t="s">
        <v>27</v>
      </c>
      <c r="T3" s="262" t="s">
        <v>28</v>
      </c>
      <c r="U3" s="260" t="s">
        <v>29</v>
      </c>
      <c r="V3" s="260" t="s">
        <v>30</v>
      </c>
      <c r="W3" s="251" t="s">
        <v>31</v>
      </c>
      <c r="X3" s="251" t="s">
        <v>32</v>
      </c>
      <c r="Y3" s="253" t="s">
        <v>33</v>
      </c>
      <c r="Z3" s="255" t="s">
        <v>34</v>
      </c>
      <c r="AA3" s="257" t="s">
        <v>35</v>
      </c>
      <c r="AB3" s="259" t="s">
        <v>36</v>
      </c>
      <c r="AC3" s="244" t="s">
        <v>37</v>
      </c>
      <c r="AD3" s="246" t="s">
        <v>38</v>
      </c>
      <c r="AE3" s="248" t="s">
        <v>39</v>
      </c>
      <c r="AF3" s="250" t="s">
        <v>40</v>
      </c>
      <c r="AG3" s="242"/>
      <c r="AH3" s="242"/>
      <c r="AI3" s="242"/>
      <c r="AJ3" s="241" t="s">
        <v>41</v>
      </c>
      <c r="AK3" s="242"/>
      <c r="AL3" s="242"/>
      <c r="AM3" s="242"/>
      <c r="AN3" s="241" t="s">
        <v>42</v>
      </c>
      <c r="AO3" s="242"/>
      <c r="AP3" s="242"/>
      <c r="AQ3" s="242"/>
      <c r="AR3" s="241" t="s">
        <v>43</v>
      </c>
      <c r="AS3" s="242"/>
      <c r="AT3" s="242"/>
      <c r="AU3" s="242"/>
      <c r="AV3" s="241" t="s">
        <v>44</v>
      </c>
      <c r="AW3" s="242"/>
      <c r="AX3" s="242"/>
      <c r="AY3" s="242"/>
      <c r="AZ3" s="241" t="s">
        <v>45</v>
      </c>
      <c r="BA3" s="242"/>
      <c r="BB3" s="242"/>
      <c r="BC3" s="242"/>
      <c r="BD3" s="241" t="s">
        <v>46</v>
      </c>
      <c r="BE3" s="242"/>
      <c r="BF3" s="242"/>
      <c r="BG3" s="242"/>
      <c r="BH3" s="241" t="s">
        <v>47</v>
      </c>
      <c r="BI3" s="242"/>
      <c r="BJ3" s="242"/>
      <c r="BK3" s="242"/>
      <c r="BL3" s="241" t="s">
        <v>48</v>
      </c>
      <c r="BM3" s="242"/>
      <c r="BN3" s="242"/>
      <c r="BO3" s="242"/>
      <c r="BP3" s="241" t="s">
        <v>49</v>
      </c>
      <c r="BQ3" s="242"/>
      <c r="BR3" s="242"/>
      <c r="BS3" s="242"/>
      <c r="BT3" s="241" t="s">
        <v>50</v>
      </c>
      <c r="BU3" s="242"/>
      <c r="BV3" s="242"/>
      <c r="BW3" s="242"/>
      <c r="BX3" s="241" t="s">
        <v>51</v>
      </c>
      <c r="BY3" s="242"/>
      <c r="BZ3" s="242"/>
      <c r="CA3" s="242"/>
      <c r="CB3" s="241" t="s">
        <v>52</v>
      </c>
      <c r="CC3" s="242"/>
      <c r="CD3" s="242"/>
      <c r="CE3" s="242"/>
      <c r="CF3" s="241" t="s">
        <v>53</v>
      </c>
      <c r="CG3" s="242"/>
      <c r="CH3" s="242"/>
      <c r="CI3" s="243"/>
    </row>
    <row r="4" spans="1:402" s="29" customFormat="1" ht="6" customHeight="1">
      <c r="A4" s="266"/>
      <c r="B4" s="268"/>
      <c r="C4" s="265"/>
      <c r="D4" s="245"/>
      <c r="E4" s="273"/>
      <c r="F4" s="272"/>
      <c r="G4" s="272"/>
      <c r="H4" s="272"/>
      <c r="I4" s="272"/>
      <c r="J4" s="272"/>
      <c r="K4" s="272"/>
      <c r="L4" s="272"/>
      <c r="M4" s="272"/>
      <c r="N4" s="272"/>
      <c r="O4" s="252"/>
      <c r="P4" s="252"/>
      <c r="Q4" s="252"/>
      <c r="R4" s="245"/>
      <c r="S4" s="261"/>
      <c r="T4" s="263"/>
      <c r="U4" s="261"/>
      <c r="V4" s="261"/>
      <c r="W4" s="252"/>
      <c r="X4" s="252"/>
      <c r="Y4" s="254"/>
      <c r="Z4" s="256"/>
      <c r="AA4" s="258"/>
      <c r="AB4" s="252"/>
      <c r="AC4" s="245"/>
      <c r="AD4" s="247"/>
      <c r="AE4" s="249"/>
      <c r="AF4" s="30">
        <v>44892</v>
      </c>
      <c r="AG4" s="31">
        <v>44899</v>
      </c>
      <c r="AH4" s="31">
        <v>44906</v>
      </c>
      <c r="AI4" s="31">
        <v>44913</v>
      </c>
      <c r="AJ4" s="31">
        <v>44920</v>
      </c>
      <c r="AK4" s="31">
        <v>44927</v>
      </c>
      <c r="AL4" s="31">
        <v>44934</v>
      </c>
      <c r="AM4" s="31">
        <v>44941</v>
      </c>
      <c r="AN4" s="31">
        <v>44948</v>
      </c>
      <c r="AO4" s="31">
        <v>44955</v>
      </c>
      <c r="AP4" s="31">
        <v>44962</v>
      </c>
      <c r="AQ4" s="31">
        <v>44969</v>
      </c>
      <c r="AR4" s="31">
        <v>44976</v>
      </c>
      <c r="AS4" s="31">
        <v>44983</v>
      </c>
      <c r="AT4" s="31">
        <v>44990</v>
      </c>
      <c r="AU4" s="31">
        <v>44997</v>
      </c>
      <c r="AV4" s="31">
        <v>45004</v>
      </c>
      <c r="AW4" s="31">
        <v>45011</v>
      </c>
      <c r="AX4" s="31">
        <v>45018</v>
      </c>
      <c r="AY4" s="31">
        <v>45025</v>
      </c>
      <c r="AZ4" s="31">
        <v>45032</v>
      </c>
      <c r="BA4" s="31">
        <v>45039</v>
      </c>
      <c r="BB4" s="31">
        <v>45046</v>
      </c>
      <c r="BC4" s="31">
        <v>45053</v>
      </c>
      <c r="BD4" s="31">
        <v>45060</v>
      </c>
      <c r="BE4" s="31">
        <v>45067</v>
      </c>
      <c r="BF4" s="31">
        <v>45074</v>
      </c>
      <c r="BG4" s="31">
        <v>45081</v>
      </c>
      <c r="BH4" s="31">
        <v>45088</v>
      </c>
      <c r="BI4" s="31">
        <v>45095</v>
      </c>
      <c r="BJ4" s="31">
        <v>45102</v>
      </c>
      <c r="BK4" s="31">
        <v>45109</v>
      </c>
      <c r="BL4" s="31">
        <v>45116</v>
      </c>
      <c r="BM4" s="31">
        <v>45123</v>
      </c>
      <c r="BN4" s="31">
        <v>45130</v>
      </c>
      <c r="BO4" s="31">
        <v>45137</v>
      </c>
      <c r="BP4" s="31">
        <v>45144</v>
      </c>
      <c r="BQ4" s="31">
        <v>45151</v>
      </c>
      <c r="BR4" s="31">
        <v>45158</v>
      </c>
      <c r="BS4" s="31">
        <v>45165</v>
      </c>
      <c r="BT4" s="31">
        <v>45172</v>
      </c>
      <c r="BU4" s="31">
        <v>45179</v>
      </c>
      <c r="BV4" s="31">
        <v>45186</v>
      </c>
      <c r="BW4" s="31">
        <v>45193</v>
      </c>
      <c r="BX4" s="31">
        <v>45200</v>
      </c>
      <c r="BY4" s="31">
        <v>45207</v>
      </c>
      <c r="BZ4" s="31">
        <v>45214</v>
      </c>
      <c r="CA4" s="31">
        <v>45221</v>
      </c>
      <c r="CB4" s="31">
        <v>45228</v>
      </c>
      <c r="CC4" s="31">
        <v>45235</v>
      </c>
      <c r="CD4" s="31">
        <v>45242</v>
      </c>
      <c r="CE4" s="31">
        <v>45249</v>
      </c>
      <c r="CF4" s="31">
        <v>45256</v>
      </c>
      <c r="CG4" s="32"/>
      <c r="CH4" s="32"/>
      <c r="CI4" s="33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  <c r="IW4" s="34"/>
      <c r="IX4" s="34"/>
      <c r="IY4" s="34"/>
      <c r="IZ4" s="34"/>
      <c r="JA4" s="34"/>
      <c r="JB4" s="34"/>
      <c r="JC4" s="34"/>
      <c r="JD4" s="34"/>
      <c r="JE4" s="34"/>
      <c r="JF4" s="34"/>
      <c r="JG4" s="34"/>
      <c r="JH4" s="34"/>
      <c r="JI4" s="34"/>
      <c r="JJ4" s="34"/>
      <c r="JK4" s="34"/>
      <c r="JL4" s="34"/>
      <c r="JM4" s="34"/>
      <c r="JN4" s="34"/>
      <c r="JO4" s="34"/>
      <c r="JP4" s="34"/>
      <c r="JQ4" s="34"/>
      <c r="JR4" s="34"/>
      <c r="JS4" s="34"/>
      <c r="JT4" s="34"/>
      <c r="JU4" s="34"/>
      <c r="JV4" s="34"/>
      <c r="JW4" s="34"/>
      <c r="JX4" s="34"/>
      <c r="JY4" s="34"/>
      <c r="JZ4" s="34"/>
      <c r="KA4" s="34"/>
      <c r="KB4" s="34"/>
      <c r="KC4" s="34"/>
      <c r="KD4" s="34"/>
      <c r="KE4" s="34"/>
      <c r="KF4" s="34"/>
      <c r="KG4" s="34"/>
      <c r="KH4" s="34"/>
      <c r="KI4" s="34"/>
      <c r="KJ4" s="34"/>
      <c r="KK4" s="34"/>
      <c r="KL4" s="34"/>
      <c r="KM4" s="34"/>
      <c r="KN4" s="34"/>
      <c r="KO4" s="34"/>
      <c r="KP4" s="34"/>
      <c r="KQ4" s="34"/>
      <c r="KR4" s="34"/>
      <c r="KS4" s="34"/>
      <c r="KT4" s="34"/>
      <c r="KU4" s="34"/>
      <c r="KV4" s="34"/>
      <c r="KW4" s="34"/>
      <c r="KX4" s="34"/>
      <c r="KY4" s="34"/>
      <c r="KZ4" s="34"/>
      <c r="LA4" s="34"/>
      <c r="LB4" s="34"/>
      <c r="LC4" s="34"/>
      <c r="LD4" s="34"/>
      <c r="LE4" s="34"/>
      <c r="LF4" s="34"/>
      <c r="LG4" s="34"/>
      <c r="LH4" s="34"/>
      <c r="LI4" s="34"/>
      <c r="LJ4" s="34"/>
      <c r="LK4" s="34"/>
      <c r="LL4" s="34"/>
      <c r="LM4" s="34"/>
      <c r="LN4" s="34"/>
      <c r="LO4" s="34"/>
      <c r="LP4" s="34"/>
      <c r="LQ4" s="34"/>
      <c r="LR4" s="34"/>
      <c r="LS4" s="34"/>
      <c r="LT4" s="34"/>
      <c r="LU4" s="34"/>
      <c r="LV4" s="34"/>
      <c r="LW4" s="34"/>
      <c r="LX4" s="34"/>
      <c r="LY4" s="34"/>
      <c r="LZ4" s="34"/>
      <c r="MA4" s="34"/>
      <c r="MB4" s="34"/>
      <c r="MC4" s="34"/>
      <c r="MD4" s="34"/>
      <c r="ME4" s="34"/>
      <c r="MF4" s="34"/>
      <c r="MG4" s="34"/>
      <c r="MH4" s="34"/>
      <c r="MI4" s="34"/>
      <c r="MJ4" s="34"/>
      <c r="MK4" s="34"/>
      <c r="ML4" s="34"/>
      <c r="MM4" s="34"/>
      <c r="MN4" s="34"/>
      <c r="MO4" s="34"/>
      <c r="MP4" s="34"/>
      <c r="MQ4" s="34"/>
      <c r="MR4" s="34"/>
      <c r="MS4" s="34"/>
      <c r="MT4" s="34"/>
      <c r="MU4" s="34"/>
      <c r="MV4" s="34"/>
      <c r="MW4" s="34"/>
      <c r="MX4" s="34"/>
      <c r="MY4" s="34"/>
      <c r="MZ4" s="34"/>
      <c r="NA4" s="34"/>
      <c r="NB4" s="34"/>
      <c r="NC4" s="34"/>
      <c r="ND4" s="34"/>
      <c r="NE4" s="34"/>
      <c r="NF4" s="34"/>
      <c r="NG4" s="34"/>
      <c r="NH4" s="34"/>
      <c r="NI4" s="34"/>
      <c r="NJ4" s="34"/>
      <c r="NK4" s="34"/>
      <c r="NL4" s="34"/>
      <c r="NM4" s="34"/>
      <c r="NN4" s="34"/>
      <c r="NO4" s="34"/>
      <c r="NP4" s="34"/>
      <c r="NQ4" s="34"/>
      <c r="NR4" s="34"/>
      <c r="NS4" s="34"/>
      <c r="NT4" s="34"/>
      <c r="NU4" s="34"/>
      <c r="NV4" s="34"/>
      <c r="NW4" s="34"/>
      <c r="NX4" s="34"/>
      <c r="NY4" s="34"/>
      <c r="NZ4" s="34"/>
      <c r="OA4" s="34"/>
      <c r="OB4" s="34"/>
      <c r="OC4" s="34"/>
      <c r="OD4" s="34"/>
      <c r="OE4" s="34"/>
      <c r="OF4" s="34"/>
      <c r="OG4" s="34"/>
      <c r="OH4" s="34"/>
      <c r="OI4" s="34"/>
      <c r="OJ4" s="34"/>
      <c r="OK4" s="34"/>
      <c r="OL4" s="34"/>
    </row>
    <row r="5" spans="1:402" ht="12" customHeight="1">
      <c r="A5" s="35"/>
      <c r="B5" s="35" t="s">
        <v>54</v>
      </c>
      <c r="C5" s="35">
        <v>1</v>
      </c>
      <c r="D5" s="36" t="s">
        <v>55</v>
      </c>
      <c r="E5" s="37" t="s">
        <v>56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8">
        <v>44897</v>
      </c>
      <c r="Q5" s="38">
        <v>45260</v>
      </c>
      <c r="R5" s="37"/>
      <c r="S5" s="39">
        <v>292</v>
      </c>
      <c r="T5" s="39">
        <v>119</v>
      </c>
      <c r="U5" s="39">
        <v>260</v>
      </c>
      <c r="V5" s="39">
        <v>113</v>
      </c>
      <c r="W5" s="38"/>
      <c r="X5" s="38"/>
      <c r="Y5" s="40">
        <v>0</v>
      </c>
      <c r="Z5" s="41">
        <v>0</v>
      </c>
      <c r="AA5" s="39"/>
      <c r="AB5" s="37" t="s">
        <v>57</v>
      </c>
      <c r="AC5" s="42"/>
      <c r="AD5" s="43">
        <v>0.40753424657534248</v>
      </c>
      <c r="AE5" s="44">
        <v>0.40753424657534282</v>
      </c>
      <c r="AF5" s="45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 t="str">
        <f>"      " &amp; TEXT(AE5,"#0.00%") &amp; " "</f>
        <v xml:space="preserve">      40.75% </v>
      </c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 t="str">
        <f>"     " &amp; "프로젝트 관리" &amp; "(임성택 수석)" &amp; " " &amp; IF(P5="","",TEXT(P5,"M/D-")) &amp; IF(Q5="","",TEXT(Q5,"M/D")) &amp; " "</f>
        <v xml:space="preserve">     프로젝트 관리(임성택 수석) 12/2-11/30 </v>
      </c>
      <c r="CG5" s="46"/>
      <c r="CH5" s="47"/>
      <c r="CI5" s="47"/>
    </row>
    <row r="6" spans="1:402" ht="12" customHeight="1" outlineLevel="1">
      <c r="A6" s="35"/>
      <c r="B6" s="35" t="s">
        <v>54</v>
      </c>
      <c r="C6" s="35">
        <v>2</v>
      </c>
      <c r="D6" s="36" t="s">
        <v>58</v>
      </c>
      <c r="E6" s="37"/>
      <c r="F6" s="37" t="s">
        <v>59</v>
      </c>
      <c r="G6" s="37"/>
      <c r="H6" s="37"/>
      <c r="I6" s="37"/>
      <c r="J6" s="37"/>
      <c r="K6" s="37"/>
      <c r="L6" s="37"/>
      <c r="M6" s="37"/>
      <c r="N6" s="37"/>
      <c r="O6" s="37"/>
      <c r="P6" s="38">
        <v>44897</v>
      </c>
      <c r="Q6" s="38">
        <v>45260</v>
      </c>
      <c r="R6" s="37"/>
      <c r="S6" s="39">
        <v>266</v>
      </c>
      <c r="T6" s="39">
        <v>119</v>
      </c>
      <c r="U6" s="39">
        <v>260</v>
      </c>
      <c r="V6" s="39">
        <v>113</v>
      </c>
      <c r="W6" s="38"/>
      <c r="X6" s="38"/>
      <c r="Y6" s="40">
        <v>0</v>
      </c>
      <c r="Z6" s="41">
        <v>0</v>
      </c>
      <c r="AA6" s="39"/>
      <c r="AB6" s="37" t="s">
        <v>57</v>
      </c>
      <c r="AC6" s="42"/>
      <c r="AD6" s="43">
        <v>0.44736842105263158</v>
      </c>
      <c r="AE6" s="49">
        <v>0.44736842105263197</v>
      </c>
      <c r="AF6" s="45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 t="str">
        <f>"" &amp; TEXT(AE6,"#0.00%") &amp; " "</f>
        <v xml:space="preserve">44.74% </v>
      </c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 t="str">
        <f>"     " &amp; "프로젝트 착수 및 계획수립" &amp; "(임성택 수석)" &amp; " " &amp; IF(P6="","",TEXT(P6,"M/D-")) &amp; IF(Q6="","",TEXT(Q6,"M/D")) &amp; " "</f>
        <v xml:space="preserve">     프로젝트 착수 및 계획수립(임성택 수석) 12/2-11/30 </v>
      </c>
      <c r="CG6" s="46"/>
    </row>
    <row r="7" spans="1:402" ht="12" customHeight="1" outlineLevel="2">
      <c r="A7" s="35"/>
      <c r="B7" s="35"/>
      <c r="C7" s="35">
        <v>3</v>
      </c>
      <c r="D7" s="36" t="s">
        <v>60</v>
      </c>
      <c r="E7" s="37"/>
      <c r="F7" s="37"/>
      <c r="G7" s="37" t="s">
        <v>61</v>
      </c>
      <c r="H7" s="37"/>
      <c r="I7" s="37"/>
      <c r="J7" s="37"/>
      <c r="K7" s="37"/>
      <c r="L7" s="37"/>
      <c r="M7" s="37"/>
      <c r="N7" s="37"/>
      <c r="O7" s="37"/>
      <c r="P7" s="38">
        <v>44897</v>
      </c>
      <c r="Q7" s="38">
        <v>45260</v>
      </c>
      <c r="R7" s="37"/>
      <c r="S7" s="39">
        <v>260</v>
      </c>
      <c r="T7" s="39">
        <v>113</v>
      </c>
      <c r="U7" s="39">
        <v>260</v>
      </c>
      <c r="V7" s="39">
        <v>113</v>
      </c>
      <c r="W7" s="38">
        <v>44701</v>
      </c>
      <c r="X7" s="38">
        <v>44702</v>
      </c>
      <c r="Y7" s="40">
        <v>1</v>
      </c>
      <c r="Z7" s="41">
        <v>1</v>
      </c>
      <c r="AA7" s="39">
        <v>1</v>
      </c>
      <c r="AB7" s="37" t="s">
        <v>57</v>
      </c>
      <c r="AC7" s="42"/>
      <c r="AD7" s="43">
        <v>0.43461538461538463</v>
      </c>
      <c r="AE7" s="50">
        <v>0.43461538461538501</v>
      </c>
      <c r="AF7" s="45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 t="str">
        <f>"  " &amp; TEXT(AE7,"#0.00%") &amp; " "</f>
        <v xml:space="preserve">  43.46% </v>
      </c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 t="str">
        <f>"     " &amp; "프로젝트 착수" &amp; "(임성택 수석)" &amp; " " &amp; IF(P7="","",TEXT(P7,"M/D-")) &amp; IF(Q7="","",TEXT(Q7,"M/D")) &amp; " "</f>
        <v xml:space="preserve">     프로젝트 착수(임성택 수석) 12/2-11/30 </v>
      </c>
      <c r="CG7" s="46"/>
    </row>
    <row r="8" spans="1:402" ht="12" customHeight="1" outlineLevel="2">
      <c r="A8" s="35"/>
      <c r="B8" s="35" t="s">
        <v>54</v>
      </c>
      <c r="C8" s="35">
        <v>3</v>
      </c>
      <c r="D8" s="36" t="s">
        <v>62</v>
      </c>
      <c r="E8" s="37"/>
      <c r="F8" s="37"/>
      <c r="G8" s="37" t="s">
        <v>63</v>
      </c>
      <c r="H8" s="37"/>
      <c r="I8" s="37"/>
      <c r="J8" s="37"/>
      <c r="K8" s="37"/>
      <c r="L8" s="37"/>
      <c r="M8" s="37"/>
      <c r="N8" s="37"/>
      <c r="O8" s="37"/>
      <c r="P8" s="38">
        <v>44897</v>
      </c>
      <c r="Q8" s="38">
        <v>44905</v>
      </c>
      <c r="R8" s="37"/>
      <c r="S8" s="39">
        <v>6</v>
      </c>
      <c r="T8" s="39">
        <v>6</v>
      </c>
      <c r="U8" s="39">
        <v>6</v>
      </c>
      <c r="V8" s="39">
        <v>6</v>
      </c>
      <c r="W8" s="38"/>
      <c r="X8" s="38"/>
      <c r="Y8" s="40">
        <v>0</v>
      </c>
      <c r="Z8" s="41">
        <v>0</v>
      </c>
      <c r="AA8" s="39"/>
      <c r="AB8" s="37" t="s">
        <v>57</v>
      </c>
      <c r="AC8" s="42"/>
      <c r="AD8" s="43">
        <v>1</v>
      </c>
      <c r="AE8" s="49">
        <v>1</v>
      </c>
      <c r="AF8" s="45"/>
      <c r="AG8" s="46"/>
      <c r="AH8" s="46" t="str">
        <f>"" &amp; TEXT(AE8,"#0.00%") &amp; " " &amp; "프로젝트 범위정의" &amp; "(임성택 수석)" &amp; " " &amp; IF(P8="","",TEXT(P8,"M/D-")) &amp; IF(Q8="","",TEXT(Q8,"M/D")) &amp; " "</f>
        <v xml:space="preserve">100.00% 프로젝트 범위정의(임성택 수석) 12/2-12/10 </v>
      </c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</row>
    <row r="9" spans="1:402" ht="12" customHeight="1" outlineLevel="3">
      <c r="A9" s="35"/>
      <c r="B9" s="35"/>
      <c r="C9" s="35">
        <v>4</v>
      </c>
      <c r="D9" s="36" t="s">
        <v>64</v>
      </c>
      <c r="E9" s="37"/>
      <c r="F9" s="37"/>
      <c r="G9" s="37"/>
      <c r="H9" s="37" t="s">
        <v>65</v>
      </c>
      <c r="I9" s="37"/>
      <c r="J9" s="37"/>
      <c r="K9" s="37"/>
      <c r="L9" s="37"/>
      <c r="M9" s="37"/>
      <c r="N9" s="37"/>
      <c r="O9" s="37"/>
      <c r="P9" s="38">
        <v>44897</v>
      </c>
      <c r="Q9" s="38">
        <v>44904</v>
      </c>
      <c r="R9" s="37"/>
      <c r="S9" s="39">
        <v>6</v>
      </c>
      <c r="T9" s="39">
        <v>6</v>
      </c>
      <c r="U9" s="39">
        <v>6</v>
      </c>
      <c r="V9" s="39">
        <v>6</v>
      </c>
      <c r="W9" s="38">
        <v>44705</v>
      </c>
      <c r="X9" s="38"/>
      <c r="Y9" s="40">
        <v>-31926</v>
      </c>
      <c r="Z9" s="41">
        <v>0</v>
      </c>
      <c r="AA9" s="39">
        <v>1</v>
      </c>
      <c r="AB9" s="37" t="s">
        <v>57</v>
      </c>
      <c r="AC9" s="42"/>
      <c r="AD9" s="43">
        <v>1</v>
      </c>
      <c r="AE9" s="50">
        <v>1</v>
      </c>
      <c r="AF9" s="45"/>
      <c r="AG9" s="46" t="str">
        <f>"      " &amp; TEXT(AE9,"#0.00%") &amp; " " &amp; "프로젝트 계획 수립" &amp; "(임성택 수석)" &amp; " " &amp; IF(P9="","",TEXT(P9,"M/D-")) &amp; IF(Q9="","",TEXT(Q9,"M/D")) &amp; " "</f>
        <v xml:space="preserve">      100.00% 프로젝트 계획 수립(임성택 수석) 12/2-12/9 </v>
      </c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</row>
    <row r="10" spans="1:402" ht="12" customHeight="1" outlineLevel="3">
      <c r="A10" s="35" t="s">
        <v>66</v>
      </c>
      <c r="B10" s="35"/>
      <c r="C10" s="35">
        <v>4</v>
      </c>
      <c r="D10" s="36" t="s">
        <v>67</v>
      </c>
      <c r="E10" s="37"/>
      <c r="F10" s="37"/>
      <c r="G10" s="37"/>
      <c r="H10" s="37" t="s">
        <v>68</v>
      </c>
      <c r="I10" s="37"/>
      <c r="J10" s="37"/>
      <c r="K10" s="37"/>
      <c r="L10" s="37"/>
      <c r="M10" s="37"/>
      <c r="N10" s="37"/>
      <c r="O10" s="37"/>
      <c r="P10" s="38">
        <v>44905</v>
      </c>
      <c r="Q10" s="38">
        <v>44905</v>
      </c>
      <c r="R10" s="37"/>
      <c r="S10" s="39">
        <v>0</v>
      </c>
      <c r="T10" s="39">
        <v>0</v>
      </c>
      <c r="U10" s="39">
        <v>0</v>
      </c>
      <c r="V10" s="39">
        <v>0</v>
      </c>
      <c r="W10" s="38"/>
      <c r="X10" s="38"/>
      <c r="Y10" s="40"/>
      <c r="Z10" s="41">
        <v>0</v>
      </c>
      <c r="AA10" s="39">
        <v>1</v>
      </c>
      <c r="AB10" s="37" t="s">
        <v>57</v>
      </c>
      <c r="AC10" s="42"/>
      <c r="AD10" s="43">
        <v>0</v>
      </c>
      <c r="AE10" s="50">
        <v>0</v>
      </c>
      <c r="AF10" s="45"/>
      <c r="AG10" s="46" t="str">
        <f>"          " &amp; TEXT(AE10,"#0.00%") &amp; " " &amp; "착수보고(Kick off)" &amp; "(임성택 수석)" &amp; " " &amp; IF(P10="","",TEXT(P10,"M/D-")) &amp; IF(Q10="","",TEXT(Q10,"M/D")) &amp; " "</f>
        <v xml:space="preserve">          0.00% 착수보고(Kick off)(임성택 수석) 12/10-12/10 </v>
      </c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</row>
    <row r="11" spans="1:402" ht="12" customHeight="1" outlineLevel="1">
      <c r="A11" s="35"/>
      <c r="B11" s="35" t="s">
        <v>54</v>
      </c>
      <c r="C11" s="35">
        <v>2</v>
      </c>
      <c r="D11" s="36" t="s">
        <v>69</v>
      </c>
      <c r="E11" s="37"/>
      <c r="F11" s="37" t="s">
        <v>70</v>
      </c>
      <c r="G11" s="37"/>
      <c r="H11" s="37"/>
      <c r="I11" s="37"/>
      <c r="J11" s="37"/>
      <c r="K11" s="37"/>
      <c r="L11" s="37"/>
      <c r="M11" s="37"/>
      <c r="N11" s="37"/>
      <c r="O11" s="37"/>
      <c r="P11" s="38">
        <v>45107</v>
      </c>
      <c r="Q11" s="38">
        <v>45230</v>
      </c>
      <c r="R11" s="37"/>
      <c r="S11" s="39">
        <v>4</v>
      </c>
      <c r="T11" s="39">
        <v>0</v>
      </c>
      <c r="U11" s="39">
        <v>88</v>
      </c>
      <c r="V11" s="39">
        <v>0</v>
      </c>
      <c r="W11" s="38"/>
      <c r="X11" s="38"/>
      <c r="Y11" s="40">
        <v>0</v>
      </c>
      <c r="Z11" s="41">
        <v>0</v>
      </c>
      <c r="AA11" s="39"/>
      <c r="AB11" s="37" t="s">
        <v>57</v>
      </c>
      <c r="AC11" s="42"/>
      <c r="AD11" s="43">
        <v>0</v>
      </c>
      <c r="AE11" s="49">
        <v>0</v>
      </c>
      <c r="AF11" s="45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 t="str">
        <f>"     " &amp; TEXT(AE11,"#0.00%") &amp; " "</f>
        <v xml:space="preserve">     0.00% </v>
      </c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 t="str">
        <f>"   " &amp; "프로젝트 수행 및 통제" &amp; "(임성택 수석)" &amp; " " &amp; IF(P11="","",TEXT(P11,"M/D-")) &amp; IF(Q11="","",TEXT(Q11,"M/D")) &amp; " "</f>
        <v xml:space="preserve">   프로젝트 수행 및 통제(임성택 수석) 6/30-10/31 </v>
      </c>
      <c r="CC11" s="46"/>
      <c r="CD11" s="46"/>
      <c r="CE11" s="46"/>
      <c r="CF11" s="46"/>
      <c r="CG11" s="46"/>
    </row>
    <row r="12" spans="1:402" ht="12" customHeight="1" outlineLevel="2">
      <c r="A12" s="35"/>
      <c r="B12" s="35"/>
      <c r="C12" s="35">
        <v>3</v>
      </c>
      <c r="D12" s="36" t="s">
        <v>71</v>
      </c>
      <c r="E12" s="37"/>
      <c r="F12" s="37"/>
      <c r="G12" s="37" t="s">
        <v>72</v>
      </c>
      <c r="H12" s="37"/>
      <c r="I12" s="37"/>
      <c r="J12" s="37"/>
      <c r="K12" s="37"/>
      <c r="L12" s="37"/>
      <c r="M12" s="37"/>
      <c r="N12" s="37"/>
      <c r="O12" s="37"/>
      <c r="P12" s="38">
        <v>45107</v>
      </c>
      <c r="Q12" s="38">
        <v>45107</v>
      </c>
      <c r="R12" s="37"/>
      <c r="S12" s="39">
        <v>1</v>
      </c>
      <c r="T12" s="39">
        <v>0</v>
      </c>
      <c r="U12" s="39">
        <v>1</v>
      </c>
      <c r="V12" s="39">
        <v>0</v>
      </c>
      <c r="W12" s="38">
        <v>44726</v>
      </c>
      <c r="X12" s="38"/>
      <c r="Y12" s="40">
        <v>-31939</v>
      </c>
      <c r="Z12" s="41">
        <v>0</v>
      </c>
      <c r="AA12" s="39">
        <v>1</v>
      </c>
      <c r="AB12" s="37" t="s">
        <v>57</v>
      </c>
      <c r="AC12" s="42"/>
      <c r="AD12" s="43">
        <v>0</v>
      </c>
      <c r="AE12" s="50">
        <v>0</v>
      </c>
      <c r="AF12" s="45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 t="str">
        <f>"     " &amp; TEXT(AE12,"#0.00%") &amp; " " &amp; "월간보고1" &amp; "(임성택 수석)" &amp; " " &amp; IF(P12="","",TEXT(P12,"M/D-")) &amp; IF(Q12="","",TEXT(Q12,"M/D")) &amp; " "</f>
        <v xml:space="preserve">     0.00% 월간보고1(임성택 수석) 6/30-6/30 </v>
      </c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</row>
    <row r="13" spans="1:402" ht="12" customHeight="1" outlineLevel="2">
      <c r="A13" s="35"/>
      <c r="B13" s="35"/>
      <c r="C13" s="35">
        <v>3</v>
      </c>
      <c r="D13" s="36" t="s">
        <v>73</v>
      </c>
      <c r="E13" s="37"/>
      <c r="F13" s="37"/>
      <c r="G13" s="37" t="s">
        <v>74</v>
      </c>
      <c r="H13" s="37"/>
      <c r="I13" s="37"/>
      <c r="J13" s="37"/>
      <c r="K13" s="37"/>
      <c r="L13" s="37"/>
      <c r="M13" s="37"/>
      <c r="N13" s="37"/>
      <c r="O13" s="37"/>
      <c r="P13" s="38">
        <v>45138</v>
      </c>
      <c r="Q13" s="38">
        <v>45138</v>
      </c>
      <c r="R13" s="37"/>
      <c r="S13" s="39">
        <v>1</v>
      </c>
      <c r="T13" s="39">
        <v>0</v>
      </c>
      <c r="U13" s="39">
        <v>1</v>
      </c>
      <c r="V13" s="39">
        <v>0</v>
      </c>
      <c r="W13" s="38"/>
      <c r="X13" s="38"/>
      <c r="Y13" s="40"/>
      <c r="Z13" s="41">
        <v>0</v>
      </c>
      <c r="AA13" s="39">
        <v>1</v>
      </c>
      <c r="AB13" s="37" t="s">
        <v>57</v>
      </c>
      <c r="AC13" s="42"/>
      <c r="AD13" s="43">
        <v>0</v>
      </c>
      <c r="AE13" s="50">
        <v>0</v>
      </c>
      <c r="AF13" s="45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 t="str">
        <f>" " &amp; TEXT(AE13,"#0.00%") &amp; " " &amp; "월간보고2" &amp; "(임성택 수석)" &amp; " " &amp; IF(P13="","",TEXT(P13,"M/D-")) &amp; IF(Q13="","",TEXT(Q13,"M/D")) &amp; " "</f>
        <v xml:space="preserve"> 0.00% 월간보고2(임성택 수석) 7/31-7/31 </v>
      </c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</row>
    <row r="14" spans="1:402" ht="12" customHeight="1" outlineLevel="2">
      <c r="A14" s="35"/>
      <c r="B14" s="35"/>
      <c r="C14" s="35">
        <v>3</v>
      </c>
      <c r="D14" s="36" t="s">
        <v>75</v>
      </c>
      <c r="E14" s="37"/>
      <c r="F14" s="37"/>
      <c r="G14" s="37" t="s">
        <v>76</v>
      </c>
      <c r="H14" s="37"/>
      <c r="I14" s="37"/>
      <c r="J14" s="37"/>
      <c r="K14" s="37"/>
      <c r="L14" s="37"/>
      <c r="M14" s="37"/>
      <c r="N14" s="37"/>
      <c r="O14" s="37"/>
      <c r="P14" s="38">
        <v>45169</v>
      </c>
      <c r="Q14" s="38">
        <v>45169</v>
      </c>
      <c r="R14" s="37"/>
      <c r="S14" s="39">
        <v>1</v>
      </c>
      <c r="T14" s="39">
        <v>0</v>
      </c>
      <c r="U14" s="39">
        <v>1</v>
      </c>
      <c r="V14" s="39">
        <v>0</v>
      </c>
      <c r="W14" s="38"/>
      <c r="X14" s="38"/>
      <c r="Y14" s="40"/>
      <c r="Z14" s="41">
        <v>0</v>
      </c>
      <c r="AA14" s="39">
        <v>1</v>
      </c>
      <c r="AB14" s="37" t="s">
        <v>57</v>
      </c>
      <c r="AC14" s="42"/>
      <c r="AD14" s="43">
        <v>0</v>
      </c>
      <c r="AE14" s="50">
        <v>0</v>
      </c>
      <c r="AF14" s="45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 t="str">
        <f>"    " &amp; TEXT(AE14,"#0.00%") &amp; " " &amp; "월간보고3" &amp; "(임성택 수석)" &amp; " " &amp; IF(P14="","",TEXT(P14,"M/D-")) &amp; IF(Q14="","",TEXT(Q14,"M/D")) &amp; " "</f>
        <v xml:space="preserve">    0.00% 월간보고3(임성택 수석) 8/31-8/31 </v>
      </c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</row>
    <row r="15" spans="1:402" ht="12" customHeight="1" outlineLevel="2">
      <c r="A15" s="35">
        <v>0</v>
      </c>
      <c r="B15" s="35"/>
      <c r="C15" s="35">
        <v>3</v>
      </c>
      <c r="D15" s="36" t="s">
        <v>77</v>
      </c>
      <c r="E15" s="37"/>
      <c r="F15" s="37"/>
      <c r="G15" s="37" t="s">
        <v>78</v>
      </c>
      <c r="H15" s="37"/>
      <c r="I15" s="37"/>
      <c r="J15" s="37"/>
      <c r="K15" s="37"/>
      <c r="L15" s="37"/>
      <c r="M15" s="37"/>
      <c r="N15" s="37"/>
      <c r="O15" s="37"/>
      <c r="P15" s="38">
        <v>45199</v>
      </c>
      <c r="Q15" s="38">
        <v>45199</v>
      </c>
      <c r="R15" s="37"/>
      <c r="S15" s="39">
        <v>0</v>
      </c>
      <c r="T15" s="39">
        <v>0</v>
      </c>
      <c r="U15" s="39">
        <v>0</v>
      </c>
      <c r="V15" s="39">
        <v>0</v>
      </c>
      <c r="W15" s="38"/>
      <c r="X15" s="38"/>
      <c r="Y15" s="40"/>
      <c r="Z15" s="41">
        <v>0</v>
      </c>
      <c r="AA15" s="39">
        <v>1</v>
      </c>
      <c r="AB15" s="37" t="s">
        <v>57</v>
      </c>
      <c r="AC15" s="42"/>
      <c r="AD15" s="43">
        <v>0</v>
      </c>
      <c r="AE15" s="50">
        <v>0</v>
      </c>
      <c r="AF15" s="45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 t="str">
        <f>"      " &amp; TEXT(AE15,"#0.00%") &amp; " " &amp; "월간보고4" &amp; "(임성택 수석)" &amp; " " &amp; IF(P15="","",TEXT(P15,"M/D-")) &amp; IF(Q15="","",TEXT(Q15,"M/D")) &amp; " "</f>
        <v xml:space="preserve">      0.00% 월간보고4(임성택 수석) 9/30-9/30 </v>
      </c>
      <c r="BX15" s="46"/>
      <c r="BY15" s="46"/>
      <c r="BZ15" s="46"/>
      <c r="CA15" s="46"/>
      <c r="CB15" s="46"/>
      <c r="CC15" s="46"/>
      <c r="CD15" s="46"/>
      <c r="CE15" s="46"/>
      <c r="CF15" s="46"/>
      <c r="CG15" s="46"/>
    </row>
    <row r="16" spans="1:402" ht="12" customHeight="1" outlineLevel="2">
      <c r="A16" s="35">
        <v>0</v>
      </c>
      <c r="B16" s="35"/>
      <c r="C16" s="35">
        <v>3</v>
      </c>
      <c r="D16" s="36" t="s">
        <v>79</v>
      </c>
      <c r="E16" s="37"/>
      <c r="F16" s="37"/>
      <c r="G16" s="37" t="s">
        <v>80</v>
      </c>
      <c r="H16" s="37"/>
      <c r="I16" s="37"/>
      <c r="J16" s="37"/>
      <c r="K16" s="37"/>
      <c r="L16" s="37"/>
      <c r="M16" s="37"/>
      <c r="N16" s="37"/>
      <c r="O16" s="37"/>
      <c r="P16" s="38">
        <v>45230</v>
      </c>
      <c r="Q16" s="38">
        <v>45230</v>
      </c>
      <c r="R16" s="37"/>
      <c r="S16" s="39">
        <v>1</v>
      </c>
      <c r="T16" s="39">
        <v>0</v>
      </c>
      <c r="U16" s="39">
        <v>1</v>
      </c>
      <c r="V16" s="39">
        <v>0</v>
      </c>
      <c r="W16" s="38"/>
      <c r="X16" s="38"/>
      <c r="Y16" s="40"/>
      <c r="Z16" s="41">
        <v>0</v>
      </c>
      <c r="AA16" s="39">
        <v>1</v>
      </c>
      <c r="AB16" s="37" t="s">
        <v>57</v>
      </c>
      <c r="AC16" s="42"/>
      <c r="AD16" s="43">
        <v>0</v>
      </c>
      <c r="AE16" s="50">
        <v>0</v>
      </c>
      <c r="AF16" s="45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 t="str">
        <f>"  " &amp; TEXT(AE16,"#0.00%") &amp; " " &amp; "월간보고5" &amp; "(임성택 수석)" &amp; " " &amp; IF(P16="","",TEXT(P16,"M/D-")) &amp; IF(Q16="","",TEXT(Q16,"M/D")) &amp; " "</f>
        <v xml:space="preserve">  0.00% 월간보고5(임성택 수석) 10/31-10/31 </v>
      </c>
      <c r="CC16" s="46"/>
      <c r="CD16" s="46"/>
      <c r="CE16" s="46"/>
      <c r="CF16" s="46"/>
      <c r="CG16" s="46"/>
    </row>
    <row r="17" spans="1:85" ht="12" customHeight="1" outlineLevel="1">
      <c r="A17" s="35"/>
      <c r="B17" s="35" t="s">
        <v>54</v>
      </c>
      <c r="C17" s="35">
        <v>2</v>
      </c>
      <c r="D17" s="36" t="s">
        <v>81</v>
      </c>
      <c r="E17" s="37"/>
      <c r="F17" s="37" t="s">
        <v>82</v>
      </c>
      <c r="G17" s="37"/>
      <c r="H17" s="37"/>
      <c r="I17" s="37"/>
      <c r="J17" s="37"/>
      <c r="K17" s="37"/>
      <c r="L17" s="37"/>
      <c r="M17" s="37"/>
      <c r="N17" s="37"/>
      <c r="O17" s="37"/>
      <c r="P17" s="38">
        <v>45231</v>
      </c>
      <c r="Q17" s="38">
        <v>45260</v>
      </c>
      <c r="R17" s="37"/>
      <c r="S17" s="39">
        <v>22</v>
      </c>
      <c r="T17" s="39">
        <v>0</v>
      </c>
      <c r="U17" s="39">
        <v>22</v>
      </c>
      <c r="V17" s="39">
        <v>0</v>
      </c>
      <c r="W17" s="38"/>
      <c r="X17" s="38"/>
      <c r="Y17" s="40">
        <v>0</v>
      </c>
      <c r="Z17" s="41">
        <v>0</v>
      </c>
      <c r="AA17" s="39"/>
      <c r="AB17" s="37" t="s">
        <v>57</v>
      </c>
      <c r="AC17" s="42"/>
      <c r="AD17" s="43">
        <v>0</v>
      </c>
      <c r="AE17" s="49">
        <v>0</v>
      </c>
      <c r="AF17" s="45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 t="str">
        <f>"   " &amp; TEXT(AE17,"#0.00%") &amp; " "</f>
        <v xml:space="preserve">   0.00% </v>
      </c>
      <c r="CC17" s="46"/>
      <c r="CD17" s="46"/>
      <c r="CE17" s="46"/>
      <c r="CF17" s="46" t="str">
        <f>"     " &amp; "프로젝트 종료" &amp; "(임성택 수석)" &amp; " " &amp; IF(P17="","",TEXT(P17,"M/D-")) &amp; IF(Q17="","",TEXT(Q17,"M/D")) &amp; " "</f>
        <v xml:space="preserve">     프로젝트 종료(임성택 수석) 11/1-11/30 </v>
      </c>
      <c r="CG17" s="46"/>
    </row>
    <row r="18" spans="1:85" ht="12" customHeight="1" outlineLevel="2">
      <c r="A18" s="35"/>
      <c r="B18" s="35"/>
      <c r="C18" s="35">
        <v>3</v>
      </c>
      <c r="D18" s="36" t="s">
        <v>83</v>
      </c>
      <c r="E18" s="37"/>
      <c r="F18" s="37"/>
      <c r="G18" s="37" t="s">
        <v>84</v>
      </c>
      <c r="H18" s="37"/>
      <c r="I18" s="37"/>
      <c r="J18" s="37"/>
      <c r="K18" s="37"/>
      <c r="L18" s="37"/>
      <c r="M18" s="37"/>
      <c r="N18" s="37"/>
      <c r="O18" s="37"/>
      <c r="P18" s="38">
        <v>45231</v>
      </c>
      <c r="Q18" s="38">
        <v>45243</v>
      </c>
      <c r="R18" s="37"/>
      <c r="S18" s="39">
        <v>9</v>
      </c>
      <c r="T18" s="39">
        <v>0</v>
      </c>
      <c r="U18" s="39">
        <v>9</v>
      </c>
      <c r="V18" s="39">
        <v>0</v>
      </c>
      <c r="W18" s="38"/>
      <c r="X18" s="38"/>
      <c r="Y18" s="40"/>
      <c r="Z18" s="41">
        <v>0</v>
      </c>
      <c r="AA18" s="39">
        <v>1</v>
      </c>
      <c r="AB18" s="37" t="s">
        <v>57</v>
      </c>
      <c r="AC18" s="42"/>
      <c r="AD18" s="43">
        <v>0</v>
      </c>
      <c r="AE18" s="50">
        <v>0</v>
      </c>
      <c r="AF18" s="45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 t="str">
        <f>"   " &amp; TEXT(AE18,"#0.00%") &amp; " " &amp; "종료계획수립" &amp; "(임성택 수석)" &amp; " " &amp; IF(P18="","",TEXT(P18,"M/D-")) &amp; IF(Q18="","",TEXT(Q18,"M/D")) &amp; " "</f>
        <v xml:space="preserve">   0.00% 종료계획수립(임성택 수석) 11/1-11/13 </v>
      </c>
      <c r="CC18" s="46"/>
      <c r="CD18" s="46"/>
      <c r="CE18" s="46"/>
      <c r="CF18" s="46"/>
      <c r="CG18" s="46"/>
    </row>
    <row r="19" spans="1:85" ht="12" customHeight="1" outlineLevel="2">
      <c r="A19" s="35"/>
      <c r="B19" s="35"/>
      <c r="C19" s="35">
        <v>3</v>
      </c>
      <c r="D19" s="36" t="s">
        <v>85</v>
      </c>
      <c r="E19" s="37"/>
      <c r="F19" s="37"/>
      <c r="G19" s="37" t="s">
        <v>86</v>
      </c>
      <c r="H19" s="37"/>
      <c r="I19" s="37"/>
      <c r="J19" s="37"/>
      <c r="K19" s="37"/>
      <c r="L19" s="37"/>
      <c r="M19" s="37"/>
      <c r="N19" s="37"/>
      <c r="O19" s="37"/>
      <c r="P19" s="38">
        <v>45243</v>
      </c>
      <c r="Q19" s="38">
        <v>45257</v>
      </c>
      <c r="R19" s="37"/>
      <c r="S19" s="39">
        <v>11</v>
      </c>
      <c r="T19" s="39">
        <v>0</v>
      </c>
      <c r="U19" s="39">
        <v>11</v>
      </c>
      <c r="V19" s="39">
        <v>0</v>
      </c>
      <c r="W19" s="38"/>
      <c r="X19" s="38"/>
      <c r="Y19" s="40"/>
      <c r="Z19" s="41">
        <v>0</v>
      </c>
      <c r="AA19" s="39">
        <v>1</v>
      </c>
      <c r="AB19" s="37" t="s">
        <v>57</v>
      </c>
      <c r="AC19" s="42"/>
      <c r="AD19" s="43">
        <v>0</v>
      </c>
      <c r="AE19" s="50">
        <v>0</v>
      </c>
      <c r="AF19" s="45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 t="str">
        <f>" " &amp; TEXT(AE19,"#0.00%") &amp; " " &amp; "시스템 인수인계" &amp; "(임성택 수석)" &amp; " " &amp; IF(P19="","",TEXT(P19,"M/D-")) &amp; IF(Q19="","",TEXT(Q19,"M/D")) &amp; " "</f>
        <v xml:space="preserve"> 0.00% 시스템 인수인계(임성택 수석) 11/13-11/27 </v>
      </c>
      <c r="CE19" s="46"/>
      <c r="CF19" s="46"/>
      <c r="CG19" s="46"/>
    </row>
    <row r="20" spans="1:85" ht="12" customHeight="1" outlineLevel="2">
      <c r="A20" s="35"/>
      <c r="B20" s="35"/>
      <c r="C20" s="35">
        <v>3</v>
      </c>
      <c r="D20" s="36" t="s">
        <v>87</v>
      </c>
      <c r="E20" s="37"/>
      <c r="F20" s="37"/>
      <c r="G20" s="37" t="s">
        <v>88</v>
      </c>
      <c r="H20" s="37"/>
      <c r="I20" s="37"/>
      <c r="J20" s="37"/>
      <c r="K20" s="37"/>
      <c r="L20" s="37"/>
      <c r="M20" s="37"/>
      <c r="N20" s="37"/>
      <c r="O20" s="37"/>
      <c r="P20" s="38">
        <v>45254</v>
      </c>
      <c r="Q20" s="38">
        <v>45257</v>
      </c>
      <c r="R20" s="37"/>
      <c r="S20" s="39">
        <v>2</v>
      </c>
      <c r="T20" s="39">
        <v>0</v>
      </c>
      <c r="U20" s="39">
        <v>2</v>
      </c>
      <c r="V20" s="39">
        <v>0</v>
      </c>
      <c r="W20" s="38"/>
      <c r="X20" s="38"/>
      <c r="Y20" s="40"/>
      <c r="Z20" s="41">
        <v>0</v>
      </c>
      <c r="AA20" s="39">
        <v>1</v>
      </c>
      <c r="AB20" s="37" t="s">
        <v>57</v>
      </c>
      <c r="AC20" s="42"/>
      <c r="AD20" s="43">
        <v>0</v>
      </c>
      <c r="AE20" s="50">
        <v>0</v>
      </c>
      <c r="AF20" s="45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 t="str">
        <f>"     " &amp; TEXT(AE20,"#0.00%") &amp; " " &amp; "종료보고" &amp; "(임성택 수석)" &amp; " " &amp; IF(P20="","",TEXT(P20,"M/D-")) &amp; IF(Q20="","",TEXT(Q20,"M/D")) &amp; " "</f>
        <v xml:space="preserve">     0.00% 종료보고(임성택 수석) 11/24-11/27 </v>
      </c>
      <c r="CF20" s="46"/>
      <c r="CG20" s="46"/>
    </row>
    <row r="21" spans="1:85" ht="12" customHeight="1" outlineLevel="2">
      <c r="A21" s="35">
        <v>1</v>
      </c>
      <c r="B21" s="35"/>
      <c r="C21" s="35">
        <v>3</v>
      </c>
      <c r="D21" s="36" t="s">
        <v>89</v>
      </c>
      <c r="E21" s="37"/>
      <c r="F21" s="37"/>
      <c r="G21" s="37" t="s">
        <v>90</v>
      </c>
      <c r="H21" s="37"/>
      <c r="I21" s="37"/>
      <c r="J21" s="37"/>
      <c r="K21" s="37"/>
      <c r="L21" s="37"/>
      <c r="M21" s="37"/>
      <c r="N21" s="37"/>
      <c r="O21" s="37"/>
      <c r="P21" s="38">
        <v>45257</v>
      </c>
      <c r="Q21" s="38">
        <v>45260</v>
      </c>
      <c r="R21" s="37"/>
      <c r="S21" s="39">
        <v>0</v>
      </c>
      <c r="T21" s="39">
        <v>0</v>
      </c>
      <c r="U21" s="39">
        <v>4</v>
      </c>
      <c r="V21" s="39">
        <v>0</v>
      </c>
      <c r="W21" s="38"/>
      <c r="X21" s="38"/>
      <c r="Y21" s="40"/>
      <c r="Z21" s="41">
        <v>0</v>
      </c>
      <c r="AA21" s="39">
        <v>1</v>
      </c>
      <c r="AB21" s="37" t="s">
        <v>57</v>
      </c>
      <c r="AC21" s="42"/>
      <c r="AD21" s="43">
        <v>0</v>
      </c>
      <c r="AE21" s="50">
        <v>0</v>
      </c>
      <c r="AF21" s="45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 t="str">
        <f>"     " &amp; TEXT(AE21,"#0.00%") &amp; " " &amp; "검수 및 종료" &amp; "(임성택 수석)" &amp; " " &amp; IF(P21="","",TEXT(P21,"M/D-")) &amp; IF(Q21="","",TEXT(Q21,"M/D")) &amp; " "</f>
        <v xml:space="preserve">     0.00% 검수 및 종료(임성택 수석) 11/27-11/30 </v>
      </c>
      <c r="CG21" s="46"/>
    </row>
    <row r="22" spans="1:85" ht="12" customHeight="1" outlineLevel="2">
      <c r="A22" s="35"/>
      <c r="B22" s="35"/>
      <c r="C22" s="35">
        <v>0</v>
      </c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8"/>
      <c r="Q22" s="38"/>
      <c r="R22" s="37"/>
      <c r="S22" s="39"/>
      <c r="T22" s="39"/>
      <c r="U22" s="39">
        <v>0</v>
      </c>
      <c r="V22" s="39">
        <v>0</v>
      </c>
      <c r="W22" s="38"/>
      <c r="X22" s="38"/>
      <c r="Y22" s="40"/>
      <c r="Z22" s="41">
        <v>0</v>
      </c>
      <c r="AA22" s="39"/>
      <c r="AB22" s="37"/>
      <c r="AC22" s="42"/>
      <c r="AD22" s="43"/>
      <c r="AE22" s="51"/>
      <c r="AF22" s="45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</row>
    <row r="23" spans="1:85" ht="12" customHeight="1">
      <c r="A23" s="35"/>
      <c r="B23" s="35" t="s">
        <v>54</v>
      </c>
      <c r="C23" s="35">
        <v>1</v>
      </c>
      <c r="D23" s="36" t="s">
        <v>91</v>
      </c>
      <c r="E23" s="37" t="s">
        <v>92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8">
        <v>44928</v>
      </c>
      <c r="Q23" s="38">
        <v>45199</v>
      </c>
      <c r="R23" s="37"/>
      <c r="S23" s="39">
        <v>1516</v>
      </c>
      <c r="T23" s="39">
        <v>743</v>
      </c>
      <c r="U23" s="39">
        <v>195</v>
      </c>
      <c r="V23" s="39">
        <v>92</v>
      </c>
      <c r="W23" s="38"/>
      <c r="X23" s="38"/>
      <c r="Y23" s="40">
        <v>0</v>
      </c>
      <c r="Z23" s="41">
        <v>0</v>
      </c>
      <c r="AA23" s="39"/>
      <c r="AB23" s="37" t="s">
        <v>57</v>
      </c>
      <c r="AC23" s="42"/>
      <c r="AD23" s="43">
        <v>0.49010554089709762</v>
      </c>
      <c r="AE23" s="49">
        <v>0.49010554089709779</v>
      </c>
      <c r="AF23" s="45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 t="str">
        <f>" " &amp; TEXT(AE23,"#0.00%") &amp; " "</f>
        <v xml:space="preserve"> 49.01% </v>
      </c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 t="str">
        <f>"" &amp; "자동창고 공사(기구)" &amp; "(임성택 수석)" &amp; " " &amp; IF(P23="","",TEXT(P23,"M/D-")) &amp; IF(Q23="","",TEXT(Q23,"M/D")) &amp; " "</f>
        <v xml:space="preserve">자동창고 공사(기구)(임성택 수석) 1/2-9/30 </v>
      </c>
      <c r="BY23" s="46"/>
      <c r="BZ23" s="46"/>
      <c r="CA23" s="46"/>
      <c r="CB23" s="46"/>
      <c r="CC23" s="46"/>
      <c r="CD23" s="46"/>
      <c r="CE23" s="46"/>
      <c r="CF23" s="46"/>
      <c r="CG23" s="46"/>
    </row>
    <row r="24" spans="1:85" ht="12" customHeight="1" outlineLevel="1">
      <c r="A24" s="35"/>
      <c r="B24" s="35" t="s">
        <v>54</v>
      </c>
      <c r="C24" s="35">
        <v>2</v>
      </c>
      <c r="D24" s="36" t="s">
        <v>93</v>
      </c>
      <c r="E24" s="37"/>
      <c r="F24" s="37" t="s">
        <v>94</v>
      </c>
      <c r="G24" s="37"/>
      <c r="H24" s="37"/>
      <c r="I24" s="37"/>
      <c r="J24" s="37"/>
      <c r="K24" s="37"/>
      <c r="L24" s="37"/>
      <c r="M24" s="37"/>
      <c r="N24" s="37"/>
      <c r="O24" s="37"/>
      <c r="P24" s="38">
        <v>44928</v>
      </c>
      <c r="Q24" s="38">
        <v>45140</v>
      </c>
      <c r="R24" s="37"/>
      <c r="S24" s="39">
        <v>305</v>
      </c>
      <c r="T24" s="39">
        <v>184</v>
      </c>
      <c r="U24" s="39">
        <v>153</v>
      </c>
      <c r="V24" s="39">
        <v>92</v>
      </c>
      <c r="W24" s="38"/>
      <c r="X24" s="38"/>
      <c r="Y24" s="40">
        <v>0</v>
      </c>
      <c r="Z24" s="41">
        <v>0</v>
      </c>
      <c r="AA24" s="39"/>
      <c r="AB24" s="37" t="s">
        <v>57</v>
      </c>
      <c r="AC24" s="42"/>
      <c r="AD24" s="43">
        <v>0.60327868852459021</v>
      </c>
      <c r="AE24" s="49">
        <v>0.60327868852459032</v>
      </c>
      <c r="AF24" s="45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 t="str">
        <f>"   " &amp; TEXT(AE24,"#0.00%") &amp; " "</f>
        <v xml:space="preserve">   60.33% </v>
      </c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 t="str">
        <f>"    " &amp; "셔틀 Rack 제작 및 설치 공사 " &amp; "(임성택 수석)" &amp; " " &amp; IF(P24="","",TEXT(P24,"M/D-")) &amp; IF(Q24="","",TEXT(Q24,"M/D")) &amp; " "</f>
        <v xml:space="preserve">    셔틀 Rack 제작 및 설치 공사 (임성택 수석) 1/2-8/2 </v>
      </c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</row>
    <row r="25" spans="1:85" ht="12" customHeight="1" outlineLevel="2">
      <c r="A25" s="35"/>
      <c r="B25" s="35"/>
      <c r="C25" s="35">
        <v>3</v>
      </c>
      <c r="D25" s="36" t="s">
        <v>95</v>
      </c>
      <c r="E25" s="37"/>
      <c r="F25" s="37"/>
      <c r="G25" s="37" t="s">
        <v>96</v>
      </c>
      <c r="H25" s="37"/>
      <c r="I25" s="37"/>
      <c r="J25" s="37"/>
      <c r="K25" s="37"/>
      <c r="L25" s="37"/>
      <c r="M25" s="37"/>
      <c r="N25" s="37"/>
      <c r="O25" s="37"/>
      <c r="P25" s="38">
        <v>44928</v>
      </c>
      <c r="Q25" s="38">
        <v>44978</v>
      </c>
      <c r="R25" s="37"/>
      <c r="S25" s="39">
        <v>37</v>
      </c>
      <c r="T25" s="39">
        <v>37</v>
      </c>
      <c r="U25" s="39">
        <v>37</v>
      </c>
      <c r="V25" s="39">
        <v>37</v>
      </c>
      <c r="W25" s="38">
        <v>44705</v>
      </c>
      <c r="X25" s="38">
        <v>44723</v>
      </c>
      <c r="Y25" s="40">
        <v>12</v>
      </c>
      <c r="Z25" s="41">
        <v>12</v>
      </c>
      <c r="AA25" s="39">
        <v>1</v>
      </c>
      <c r="AB25" s="37" t="s">
        <v>97</v>
      </c>
      <c r="AC25" s="42"/>
      <c r="AD25" s="43">
        <v>1</v>
      </c>
      <c r="AE25" s="50">
        <v>1</v>
      </c>
      <c r="AF25" s="45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 t="str">
        <f>"   " &amp; TEXT(AE25,"#0.00%") &amp; " " &amp; "상세설계 및 도면 승인도 제출" &amp; "(이형신 선임)" &amp; " " &amp; IF(P25="","",TEXT(P25,"M/D-")) &amp; IF(Q25="","",TEXT(Q25,"M/D")) &amp; " "</f>
        <v xml:space="preserve">   100.00% 상세설계 및 도면 승인도 제출(이형신 선임) 1/2-2/21 </v>
      </c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</row>
    <row r="26" spans="1:85" ht="12" customHeight="1" outlineLevel="2">
      <c r="A26" s="35"/>
      <c r="B26" s="35"/>
      <c r="C26" s="35">
        <v>3</v>
      </c>
      <c r="D26" s="36" t="s">
        <v>98</v>
      </c>
      <c r="E26" s="37"/>
      <c r="F26" s="37"/>
      <c r="G26" s="37" t="s">
        <v>99</v>
      </c>
      <c r="H26" s="37"/>
      <c r="I26" s="37"/>
      <c r="J26" s="37"/>
      <c r="K26" s="37"/>
      <c r="L26" s="37"/>
      <c r="M26" s="37"/>
      <c r="N26" s="37"/>
      <c r="O26" s="37"/>
      <c r="P26" s="38">
        <v>44979</v>
      </c>
      <c r="Q26" s="38">
        <v>45077</v>
      </c>
      <c r="R26" s="37"/>
      <c r="S26" s="39">
        <v>71</v>
      </c>
      <c r="T26" s="39">
        <v>55</v>
      </c>
      <c r="U26" s="39">
        <v>71</v>
      </c>
      <c r="V26" s="39">
        <v>55</v>
      </c>
      <c r="W26" s="38">
        <v>44705</v>
      </c>
      <c r="X26" s="38">
        <v>44723</v>
      </c>
      <c r="Y26" s="40">
        <v>12</v>
      </c>
      <c r="Z26" s="41">
        <v>12</v>
      </c>
      <c r="AA26" s="39">
        <v>1</v>
      </c>
      <c r="AB26" s="37" t="s">
        <v>100</v>
      </c>
      <c r="AC26" s="42"/>
      <c r="AD26" s="43">
        <v>0.77464788732394363</v>
      </c>
      <c r="AE26" s="50">
        <v>0.77464788732394396</v>
      </c>
      <c r="AF26" s="45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 t="str">
        <f>"   " &amp; TEXT(AE26,"#0.00%") &amp; " "</f>
        <v xml:space="preserve">   77.46% </v>
      </c>
      <c r="BD26" s="46"/>
      <c r="BE26" s="46"/>
      <c r="BF26" s="46" t="str">
        <f>"    " &amp; "Rack  자재 발주 및 제작" &amp; "(조규철 선임)" &amp; " " &amp; IF(P26="","",TEXT(P26,"M/D-")) &amp; IF(Q26="","",TEXT(Q26,"M/D")) &amp; " "</f>
        <v xml:space="preserve">    Rack  자재 발주 및 제작(조규철 선임) 2/22-5/31 </v>
      </c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</row>
    <row r="27" spans="1:85" ht="12" customHeight="1" outlineLevel="2">
      <c r="A27" s="35"/>
      <c r="B27" s="35"/>
      <c r="C27" s="35">
        <v>3</v>
      </c>
      <c r="D27" s="36" t="s">
        <v>101</v>
      </c>
      <c r="E27" s="37"/>
      <c r="F27" s="37"/>
      <c r="G27" s="37" t="s">
        <v>102</v>
      </c>
      <c r="H27" s="37"/>
      <c r="I27" s="37"/>
      <c r="J27" s="37"/>
      <c r="K27" s="37"/>
      <c r="L27" s="37"/>
      <c r="M27" s="37"/>
      <c r="N27" s="37"/>
      <c r="O27" s="37"/>
      <c r="P27" s="38">
        <v>45079</v>
      </c>
      <c r="Q27" s="38">
        <v>45119</v>
      </c>
      <c r="R27" s="37"/>
      <c r="S27" s="39">
        <v>29</v>
      </c>
      <c r="T27" s="39">
        <v>0</v>
      </c>
      <c r="U27" s="39">
        <v>29</v>
      </c>
      <c r="V27" s="39">
        <v>0</v>
      </c>
      <c r="W27" s="38">
        <v>44705</v>
      </c>
      <c r="X27" s="38">
        <v>44723</v>
      </c>
      <c r="Y27" s="40">
        <v>12</v>
      </c>
      <c r="Z27" s="41">
        <v>12</v>
      </c>
      <c r="AA27" s="39">
        <v>1</v>
      </c>
      <c r="AB27" s="37" t="s">
        <v>103</v>
      </c>
      <c r="AC27" s="42"/>
      <c r="AD27" s="43">
        <v>0</v>
      </c>
      <c r="AE27" s="50">
        <v>0</v>
      </c>
      <c r="AF27" s="45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 t="str">
        <f>"     " &amp; TEXT(AE27,"#0.00%") &amp; " "</f>
        <v xml:space="preserve">     0.00% </v>
      </c>
      <c r="BG27" s="46"/>
      <c r="BH27" s="46"/>
      <c r="BI27" s="46"/>
      <c r="BJ27" s="46"/>
      <c r="BK27" s="46"/>
      <c r="BL27" s="46" t="str">
        <f>"    " &amp; "Rack 설치" &amp; "(미륭산업)" &amp; " " &amp; IF(P27="","",TEXT(P27,"M/D-")) &amp; IF(Q27="","",TEXT(Q27,"M/D")) &amp; " "</f>
        <v xml:space="preserve">    Rack 설치(미륭산업) 6/2-7/12 </v>
      </c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</row>
    <row r="28" spans="1:85" ht="12" customHeight="1" outlineLevel="2">
      <c r="A28" s="35"/>
      <c r="B28" s="35"/>
      <c r="C28" s="35">
        <v>3</v>
      </c>
      <c r="D28" s="36" t="s">
        <v>104</v>
      </c>
      <c r="E28" s="37"/>
      <c r="F28" s="37"/>
      <c r="G28" s="37" t="s">
        <v>105</v>
      </c>
      <c r="H28" s="37"/>
      <c r="I28" s="37"/>
      <c r="J28" s="37"/>
      <c r="K28" s="37"/>
      <c r="L28" s="37"/>
      <c r="M28" s="37"/>
      <c r="N28" s="37"/>
      <c r="O28" s="37"/>
      <c r="P28" s="38">
        <v>45120</v>
      </c>
      <c r="Q28" s="38">
        <v>45140</v>
      </c>
      <c r="R28" s="37"/>
      <c r="S28" s="39">
        <v>15</v>
      </c>
      <c r="T28" s="39">
        <v>0</v>
      </c>
      <c r="U28" s="39">
        <v>15</v>
      </c>
      <c r="V28" s="39">
        <v>0</v>
      </c>
      <c r="W28" s="38">
        <v>44705</v>
      </c>
      <c r="X28" s="38">
        <v>44723</v>
      </c>
      <c r="Y28" s="40">
        <v>12</v>
      </c>
      <c r="Z28" s="41">
        <v>12</v>
      </c>
      <c r="AA28" s="39">
        <v>1</v>
      </c>
      <c r="AB28" s="37" t="s">
        <v>103</v>
      </c>
      <c r="AC28" s="42"/>
      <c r="AD28" s="43">
        <v>0</v>
      </c>
      <c r="AE28" s="50">
        <v>0</v>
      </c>
      <c r="AF28" s="45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 t="str">
        <f>"    " &amp; TEXT(AE28,"#0.00%") &amp; " " &amp; "조정 및 검측" &amp; "(미륭산업)" &amp; " " &amp; IF(P28="","",TEXT(P28,"M/D-")) &amp; IF(Q28="","",TEXT(Q28,"M/D")) &amp; " "</f>
        <v xml:space="preserve">    0.00% 조정 및 검측(미륭산업) 7/13-8/2 </v>
      </c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</row>
    <row r="29" spans="1:85" ht="12" customHeight="1" outlineLevel="2">
      <c r="A29" s="35"/>
      <c r="B29" s="35"/>
      <c r="C29" s="35">
        <v>3</v>
      </c>
      <c r="D29" s="36" t="s">
        <v>106</v>
      </c>
      <c r="E29" s="37"/>
      <c r="F29" s="37"/>
      <c r="G29" s="37" t="s">
        <v>107</v>
      </c>
      <c r="H29" s="37"/>
      <c r="I29" s="37"/>
      <c r="J29" s="37"/>
      <c r="K29" s="37"/>
      <c r="L29" s="37"/>
      <c r="M29" s="37"/>
      <c r="N29" s="37"/>
      <c r="O29" s="37"/>
      <c r="P29" s="38">
        <v>44928</v>
      </c>
      <c r="Q29" s="38">
        <v>45140</v>
      </c>
      <c r="R29" s="37"/>
      <c r="S29" s="39">
        <v>153</v>
      </c>
      <c r="T29" s="39">
        <v>92</v>
      </c>
      <c r="U29" s="39">
        <v>153</v>
      </c>
      <c r="V29" s="39">
        <v>92</v>
      </c>
      <c r="W29" s="38">
        <v>44705</v>
      </c>
      <c r="X29" s="38">
        <v>44723</v>
      </c>
      <c r="Y29" s="40">
        <v>12</v>
      </c>
      <c r="Z29" s="41">
        <v>12</v>
      </c>
      <c r="AA29" s="39">
        <v>1</v>
      </c>
      <c r="AB29" s="37" t="s">
        <v>100</v>
      </c>
      <c r="AC29" s="42"/>
      <c r="AD29" s="43">
        <v>0.60130718954248363</v>
      </c>
      <c r="AE29" s="50">
        <v>0.60130718954248397</v>
      </c>
      <c r="AF29" s="45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 t="str">
        <f>"   " &amp; TEXT(AE29,"#0.00%") &amp; " "</f>
        <v xml:space="preserve">   60.13% </v>
      </c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 t="str">
        <f>"    " &amp; "서류대응" &amp; "(조규철 선임)" &amp; " " &amp; IF(P29="","",TEXT(P29,"M/D-")) &amp; IF(Q29="","",TEXT(Q29,"M/D")) &amp; " "</f>
        <v xml:space="preserve">    서류대응(조규철 선임) 1/2-8/2 </v>
      </c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</row>
    <row r="30" spans="1:85" ht="12" customHeight="1" outlineLevel="1">
      <c r="A30" s="35"/>
      <c r="B30" s="35" t="s">
        <v>54</v>
      </c>
      <c r="C30" s="35">
        <v>2</v>
      </c>
      <c r="D30" s="36" t="s">
        <v>108</v>
      </c>
      <c r="E30" s="37"/>
      <c r="F30" s="37" t="s">
        <v>109</v>
      </c>
      <c r="G30" s="37"/>
      <c r="H30" s="37"/>
      <c r="I30" s="37"/>
      <c r="J30" s="37"/>
      <c r="K30" s="37"/>
      <c r="L30" s="37"/>
      <c r="M30" s="37"/>
      <c r="N30" s="37"/>
      <c r="O30" s="37"/>
      <c r="P30" s="38">
        <v>44928</v>
      </c>
      <c r="Q30" s="38">
        <v>45199</v>
      </c>
      <c r="R30" s="37"/>
      <c r="S30" s="39">
        <v>411</v>
      </c>
      <c r="T30" s="39">
        <v>184</v>
      </c>
      <c r="U30" s="39">
        <v>195</v>
      </c>
      <c r="V30" s="39">
        <v>92</v>
      </c>
      <c r="W30" s="38"/>
      <c r="X30" s="38"/>
      <c r="Y30" s="40">
        <v>0</v>
      </c>
      <c r="Z30" s="41">
        <v>0</v>
      </c>
      <c r="AA30" s="39"/>
      <c r="AB30" s="37" t="s">
        <v>57</v>
      </c>
      <c r="AC30" s="42"/>
      <c r="AD30" s="43">
        <v>0.44768856447688565</v>
      </c>
      <c r="AE30" s="49">
        <v>0.44768856447688571</v>
      </c>
      <c r="AF30" s="45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 t="str">
        <f>"    " &amp; TEXT(AE30,"#0.00%") &amp; " "</f>
        <v xml:space="preserve">    44.77% </v>
      </c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 t="str">
        <f>"" &amp; "MSC(Multi Stacker Crane)" &amp; "(임성택 수석)" &amp; " " &amp; IF(P30="","",TEXT(P30,"M/D-")) &amp; IF(Q30="","",TEXT(Q30,"M/D")) &amp; " "</f>
        <v xml:space="preserve">MSC(Multi Stacker Crane)(임성택 수석) 1/2-9/30 </v>
      </c>
      <c r="BY30" s="46"/>
      <c r="BZ30" s="46"/>
      <c r="CA30" s="46"/>
      <c r="CB30" s="46"/>
      <c r="CC30" s="46"/>
      <c r="CD30" s="46"/>
      <c r="CE30" s="46"/>
      <c r="CF30" s="46"/>
      <c r="CG30" s="46"/>
    </row>
    <row r="31" spans="1:85" ht="12" customHeight="1" outlineLevel="2">
      <c r="A31" s="35"/>
      <c r="B31" s="35"/>
      <c r="C31" s="35">
        <v>3</v>
      </c>
      <c r="D31" s="36" t="s">
        <v>110</v>
      </c>
      <c r="E31" s="37"/>
      <c r="F31" s="37"/>
      <c r="G31" s="37" t="s">
        <v>111</v>
      </c>
      <c r="H31" s="37"/>
      <c r="I31" s="37"/>
      <c r="J31" s="37"/>
      <c r="K31" s="37"/>
      <c r="L31" s="37"/>
      <c r="M31" s="37"/>
      <c r="N31" s="37"/>
      <c r="O31" s="37"/>
      <c r="P31" s="38">
        <v>44928</v>
      </c>
      <c r="Q31" s="38">
        <v>44958</v>
      </c>
      <c r="R31" s="37"/>
      <c r="S31" s="39">
        <v>23</v>
      </c>
      <c r="T31" s="39">
        <v>23</v>
      </c>
      <c r="U31" s="39">
        <v>23</v>
      </c>
      <c r="V31" s="39">
        <v>23</v>
      </c>
      <c r="W31" s="38"/>
      <c r="X31" s="38"/>
      <c r="Y31" s="40"/>
      <c r="Z31" s="41">
        <v>0</v>
      </c>
      <c r="AA31" s="39">
        <v>1</v>
      </c>
      <c r="AB31" s="37" t="s">
        <v>97</v>
      </c>
      <c r="AC31" s="42"/>
      <c r="AD31" s="43">
        <v>1</v>
      </c>
      <c r="AE31" s="50">
        <v>1</v>
      </c>
      <c r="AF31" s="45"/>
      <c r="AG31" s="46"/>
      <c r="AH31" s="46"/>
      <c r="AI31" s="46"/>
      <c r="AJ31" s="46"/>
      <c r="AK31" s="46"/>
      <c r="AL31" s="46"/>
      <c r="AM31" s="46"/>
      <c r="AN31" s="46"/>
      <c r="AO31" s="46" t="str">
        <f>"    " &amp; TEXT(AE31,"#0.00%") &amp; " " &amp; "상세설계 및 승인도 작성" &amp; "(이형신 선임)" &amp; " " &amp; IF(P31="","",TEXT(P31,"M/D-")) &amp; IF(Q31="","",TEXT(Q31,"M/D")) &amp; " "</f>
        <v xml:space="preserve">    100.00% 상세설계 및 승인도 작성(이형신 선임) 1/2-2/1 </v>
      </c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</row>
    <row r="32" spans="1:85" ht="12" customHeight="1" outlineLevel="2">
      <c r="A32" s="35"/>
      <c r="B32" s="35"/>
      <c r="C32" s="35">
        <v>3</v>
      </c>
      <c r="D32" s="36" t="s">
        <v>112</v>
      </c>
      <c r="E32" s="37"/>
      <c r="F32" s="37"/>
      <c r="G32" s="37" t="s">
        <v>113</v>
      </c>
      <c r="H32" s="37"/>
      <c r="I32" s="37"/>
      <c r="J32" s="37"/>
      <c r="K32" s="37"/>
      <c r="L32" s="37"/>
      <c r="M32" s="37"/>
      <c r="N32" s="37"/>
      <c r="O32" s="37"/>
      <c r="P32" s="38">
        <v>44959</v>
      </c>
      <c r="Q32" s="38">
        <v>45107</v>
      </c>
      <c r="R32" s="37"/>
      <c r="S32" s="39">
        <v>107</v>
      </c>
      <c r="T32" s="39">
        <v>69</v>
      </c>
      <c r="U32" s="39">
        <v>107</v>
      </c>
      <c r="V32" s="39">
        <v>69</v>
      </c>
      <c r="W32" s="38"/>
      <c r="X32" s="38"/>
      <c r="Y32" s="40"/>
      <c r="Z32" s="41">
        <v>0</v>
      </c>
      <c r="AA32" s="39">
        <v>1</v>
      </c>
      <c r="AB32" s="37" t="s">
        <v>100</v>
      </c>
      <c r="AC32" s="42"/>
      <c r="AD32" s="43">
        <v>0.64485981308411211</v>
      </c>
      <c r="AE32" s="50">
        <v>0.644859813084112</v>
      </c>
      <c r="AF32" s="45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 t="str">
        <f>"  " &amp; TEXT(AE32,"#0.00%") &amp; " "</f>
        <v xml:space="preserve">  64.49% </v>
      </c>
      <c r="BD32" s="46"/>
      <c r="BE32" s="46"/>
      <c r="BF32" s="46"/>
      <c r="BG32" s="46"/>
      <c r="BH32" s="46"/>
      <c r="BI32" s="46"/>
      <c r="BJ32" s="46" t="str">
        <f>"      " &amp; "MSC 자재 발주 및 제작" &amp; "(조규철 선임)" &amp; " " &amp; IF(P32="","",TEXT(P32,"M/D-")) &amp; IF(Q32="","",TEXT(Q32,"M/D")) &amp; " "</f>
        <v xml:space="preserve">      MSC 자재 발주 및 제작(조규철 선임) 2/2-6/30 </v>
      </c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</row>
    <row r="33" spans="1:85" ht="12" customHeight="1" outlineLevel="2">
      <c r="A33" s="35"/>
      <c r="B33" s="35"/>
      <c r="C33" s="35">
        <v>3</v>
      </c>
      <c r="D33" s="36" t="s">
        <v>114</v>
      </c>
      <c r="E33" s="37"/>
      <c r="F33" s="37"/>
      <c r="G33" s="37" t="s">
        <v>115</v>
      </c>
      <c r="H33" s="37"/>
      <c r="I33" s="37"/>
      <c r="J33" s="37"/>
      <c r="K33" s="37"/>
      <c r="L33" s="37"/>
      <c r="M33" s="37"/>
      <c r="N33" s="37"/>
      <c r="O33" s="37"/>
      <c r="P33" s="38">
        <v>45078</v>
      </c>
      <c r="Q33" s="38">
        <v>45119</v>
      </c>
      <c r="R33" s="37"/>
      <c r="S33" s="39">
        <v>30</v>
      </c>
      <c r="T33" s="39">
        <v>0</v>
      </c>
      <c r="U33" s="39">
        <v>30</v>
      </c>
      <c r="V33" s="39">
        <v>0</v>
      </c>
      <c r="W33" s="38"/>
      <c r="X33" s="38"/>
      <c r="Y33" s="40"/>
      <c r="Z33" s="41">
        <v>0</v>
      </c>
      <c r="AA33" s="39">
        <v>1</v>
      </c>
      <c r="AB33" s="37" t="s">
        <v>100</v>
      </c>
      <c r="AC33" s="42"/>
      <c r="AD33" s="43">
        <v>0</v>
      </c>
      <c r="AE33" s="50">
        <v>0</v>
      </c>
      <c r="AF33" s="45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 t="str">
        <f>"    " &amp; TEXT(AE33,"#0.00%") &amp; " "</f>
        <v xml:space="preserve">    0.00% </v>
      </c>
      <c r="BG33" s="46"/>
      <c r="BH33" s="46"/>
      <c r="BI33" s="46"/>
      <c r="BJ33" s="46"/>
      <c r="BK33" s="46"/>
      <c r="BL33" s="46" t="str">
        <f>"    " &amp; "사내 테스트" &amp; "(조규철 선임)" &amp; " " &amp; IF(P33="","",TEXT(P33,"M/D-")) &amp; IF(Q33="","",TEXT(Q33,"M/D")) &amp; " "</f>
        <v xml:space="preserve">    사내 테스트(조규철 선임) 6/1-7/12 </v>
      </c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</row>
    <row r="34" spans="1:85" ht="12" customHeight="1" outlineLevel="2">
      <c r="A34" s="35"/>
      <c r="B34" s="35"/>
      <c r="C34" s="35">
        <v>3</v>
      </c>
      <c r="D34" s="36" t="s">
        <v>116</v>
      </c>
      <c r="E34" s="37"/>
      <c r="F34" s="37"/>
      <c r="G34" s="37" t="s">
        <v>117</v>
      </c>
      <c r="H34" s="37"/>
      <c r="I34" s="37"/>
      <c r="J34" s="37"/>
      <c r="K34" s="37"/>
      <c r="L34" s="37"/>
      <c r="M34" s="37"/>
      <c r="N34" s="37"/>
      <c r="O34" s="37"/>
      <c r="P34" s="38">
        <v>45121</v>
      </c>
      <c r="Q34" s="38">
        <v>45199</v>
      </c>
      <c r="R34" s="37"/>
      <c r="S34" s="39">
        <v>56</v>
      </c>
      <c r="T34" s="39">
        <v>0</v>
      </c>
      <c r="U34" s="39">
        <v>56</v>
      </c>
      <c r="V34" s="39">
        <v>0</v>
      </c>
      <c r="W34" s="38"/>
      <c r="X34" s="38"/>
      <c r="Y34" s="40"/>
      <c r="Z34" s="41">
        <v>0</v>
      </c>
      <c r="AA34" s="39">
        <v>1</v>
      </c>
      <c r="AB34" s="37" t="s">
        <v>100</v>
      </c>
      <c r="AC34" s="42"/>
      <c r="AD34" s="43">
        <v>0</v>
      </c>
      <c r="AE34" s="50">
        <v>0</v>
      </c>
      <c r="AF34" s="45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 t="str">
        <f>"     " &amp; TEXT(AE34,"#0.00%") &amp; " "</f>
        <v xml:space="preserve">     0.00% </v>
      </c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 t="str">
        <f>"" &amp; "현장 설치 및 시운전" &amp; "(조규철 선임)" &amp; " " &amp; IF(P34="","",TEXT(P34,"M/D-")) &amp; IF(Q34="","",TEXT(Q34,"M/D")) &amp; " "</f>
        <v xml:space="preserve">현장 설치 및 시운전(조규철 선임) 7/14-9/30 </v>
      </c>
      <c r="BY34" s="46"/>
      <c r="BZ34" s="46"/>
      <c r="CA34" s="46"/>
      <c r="CB34" s="46"/>
      <c r="CC34" s="46"/>
      <c r="CD34" s="46"/>
      <c r="CE34" s="46"/>
      <c r="CF34" s="46"/>
      <c r="CG34" s="46"/>
    </row>
    <row r="35" spans="1:85" ht="12" customHeight="1" outlineLevel="2">
      <c r="A35" s="35"/>
      <c r="B35" s="35"/>
      <c r="C35" s="35">
        <v>3</v>
      </c>
      <c r="D35" s="36" t="s">
        <v>118</v>
      </c>
      <c r="E35" s="37"/>
      <c r="F35" s="37"/>
      <c r="G35" s="37" t="s">
        <v>107</v>
      </c>
      <c r="H35" s="37"/>
      <c r="I35" s="37"/>
      <c r="J35" s="37"/>
      <c r="K35" s="37"/>
      <c r="L35" s="37"/>
      <c r="M35" s="37"/>
      <c r="N35" s="37"/>
      <c r="O35" s="37"/>
      <c r="P35" s="38">
        <v>44928</v>
      </c>
      <c r="Q35" s="38">
        <v>45199</v>
      </c>
      <c r="R35" s="37"/>
      <c r="S35" s="39">
        <v>195</v>
      </c>
      <c r="T35" s="39">
        <v>92</v>
      </c>
      <c r="U35" s="39">
        <v>195</v>
      </c>
      <c r="V35" s="39">
        <v>92</v>
      </c>
      <c r="W35" s="38"/>
      <c r="X35" s="38"/>
      <c r="Y35" s="40"/>
      <c r="Z35" s="41">
        <v>0</v>
      </c>
      <c r="AA35" s="39">
        <v>1</v>
      </c>
      <c r="AB35" s="37" t="s">
        <v>100</v>
      </c>
      <c r="AC35" s="42"/>
      <c r="AD35" s="43">
        <v>0.47179487179487178</v>
      </c>
      <c r="AE35" s="50">
        <v>0.47179487179487201</v>
      </c>
      <c r="AF35" s="45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 t="str">
        <f>"   " &amp; TEXT(AE35,"#0.00%") &amp; " "</f>
        <v xml:space="preserve">   47.18% </v>
      </c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 t="str">
        <f>"" &amp; "서류대응" &amp; "(조규철 선임)" &amp; " " &amp; IF(P35="","",TEXT(P35,"M/D-")) &amp; IF(Q35="","",TEXT(Q35,"M/D")) &amp; " "</f>
        <v xml:space="preserve">서류대응(조규철 선임) 1/2-9/30 </v>
      </c>
      <c r="BY35" s="46"/>
      <c r="BZ35" s="46"/>
      <c r="CA35" s="46"/>
      <c r="CB35" s="46"/>
      <c r="CC35" s="46"/>
      <c r="CD35" s="46"/>
      <c r="CE35" s="46"/>
      <c r="CF35" s="46"/>
      <c r="CG35" s="46"/>
    </row>
    <row r="36" spans="1:85" ht="12" customHeight="1" outlineLevel="1">
      <c r="A36" s="35"/>
      <c r="B36" s="35" t="s">
        <v>54</v>
      </c>
      <c r="C36" s="35">
        <v>2</v>
      </c>
      <c r="D36" s="36" t="s">
        <v>119</v>
      </c>
      <c r="E36" s="37"/>
      <c r="F36" s="37" t="s">
        <v>120</v>
      </c>
      <c r="G36" s="37"/>
      <c r="H36" s="37"/>
      <c r="I36" s="37"/>
      <c r="J36" s="37"/>
      <c r="K36" s="37"/>
      <c r="L36" s="37"/>
      <c r="M36" s="37"/>
      <c r="N36" s="37"/>
      <c r="O36" s="37"/>
      <c r="P36" s="38">
        <v>44928</v>
      </c>
      <c r="Q36" s="38">
        <v>45199</v>
      </c>
      <c r="R36" s="37"/>
      <c r="S36" s="39">
        <v>389</v>
      </c>
      <c r="T36" s="39">
        <v>184</v>
      </c>
      <c r="U36" s="39">
        <v>195</v>
      </c>
      <c r="V36" s="39">
        <v>92</v>
      </c>
      <c r="W36" s="38"/>
      <c r="X36" s="38"/>
      <c r="Y36" s="40">
        <v>0</v>
      </c>
      <c r="Z36" s="41">
        <v>0</v>
      </c>
      <c r="AA36" s="39"/>
      <c r="AB36" s="37" t="s">
        <v>57</v>
      </c>
      <c r="AC36" s="42"/>
      <c r="AD36" s="43">
        <v>0.47300771208226222</v>
      </c>
      <c r="AE36" s="49">
        <v>0.47300771208226228</v>
      </c>
      <c r="AF36" s="45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 t="str">
        <f>"    " &amp; TEXT(AE36,"#0.00%") &amp; " "</f>
        <v xml:space="preserve">    47.30% </v>
      </c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 t="str">
        <f>"" &amp; "Deck 및 Conveyor" &amp; "(임성택 수석)" &amp; " " &amp; IF(P36="","",TEXT(P36,"M/D-")) &amp; IF(Q36="","",TEXT(Q36,"M/D")) &amp; " "</f>
        <v xml:space="preserve">Deck 및 Conveyor(임성택 수석) 1/2-9/30 </v>
      </c>
      <c r="BY36" s="46"/>
      <c r="BZ36" s="46"/>
      <c r="CA36" s="46"/>
      <c r="CB36" s="46"/>
      <c r="CC36" s="46"/>
      <c r="CD36" s="46"/>
      <c r="CE36" s="46"/>
      <c r="CF36" s="46"/>
      <c r="CG36" s="46"/>
    </row>
    <row r="37" spans="1:85" ht="12" customHeight="1" outlineLevel="2">
      <c r="A37" s="35"/>
      <c r="B37" s="35"/>
      <c r="C37" s="35">
        <v>3</v>
      </c>
      <c r="D37" s="36" t="s">
        <v>121</v>
      </c>
      <c r="E37" s="37"/>
      <c r="F37" s="37"/>
      <c r="G37" s="37" t="s">
        <v>111</v>
      </c>
      <c r="H37" s="37"/>
      <c r="I37" s="37"/>
      <c r="J37" s="37"/>
      <c r="K37" s="37"/>
      <c r="L37" s="37"/>
      <c r="M37" s="37"/>
      <c r="N37" s="37"/>
      <c r="O37" s="37"/>
      <c r="P37" s="38">
        <v>44928</v>
      </c>
      <c r="Q37" s="38">
        <v>44985</v>
      </c>
      <c r="R37" s="37"/>
      <c r="S37" s="39">
        <v>42</v>
      </c>
      <c r="T37" s="39">
        <v>42</v>
      </c>
      <c r="U37" s="39">
        <v>42</v>
      </c>
      <c r="V37" s="39">
        <v>42</v>
      </c>
      <c r="W37" s="38"/>
      <c r="X37" s="38"/>
      <c r="Y37" s="40"/>
      <c r="Z37" s="41">
        <v>0</v>
      </c>
      <c r="AA37" s="39">
        <v>1</v>
      </c>
      <c r="AB37" s="37" t="s">
        <v>97</v>
      </c>
      <c r="AC37" s="42"/>
      <c r="AD37" s="43">
        <v>1</v>
      </c>
      <c r="AE37" s="50">
        <v>1</v>
      </c>
      <c r="AF37" s="45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 t="str">
        <f>"   " &amp; TEXT(AE37,"#0.00%") &amp; " " &amp; "상세설계 및 승인도 작성" &amp; "(이형신 선임)" &amp; " " &amp; IF(P37="","",TEXT(P37,"M/D-")) &amp; IF(Q37="","",TEXT(Q37,"M/D")) &amp; " "</f>
        <v xml:space="preserve">   100.00% 상세설계 및 승인도 작성(이형신 선임) 1/2-2/28 </v>
      </c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</row>
    <row r="38" spans="1:85" ht="12" customHeight="1" outlineLevel="2">
      <c r="A38" s="35"/>
      <c r="B38" s="35"/>
      <c r="C38" s="35">
        <v>3</v>
      </c>
      <c r="D38" s="36" t="s">
        <v>122</v>
      </c>
      <c r="E38" s="37"/>
      <c r="F38" s="37"/>
      <c r="G38" s="37" t="s">
        <v>123</v>
      </c>
      <c r="H38" s="37"/>
      <c r="I38" s="37"/>
      <c r="J38" s="37"/>
      <c r="K38" s="37"/>
      <c r="L38" s="37"/>
      <c r="M38" s="37"/>
      <c r="N38" s="37"/>
      <c r="O38" s="37"/>
      <c r="P38" s="38">
        <v>44986</v>
      </c>
      <c r="Q38" s="38">
        <v>45076</v>
      </c>
      <c r="R38" s="37"/>
      <c r="S38" s="39">
        <v>65</v>
      </c>
      <c r="T38" s="39">
        <v>50</v>
      </c>
      <c r="U38" s="39">
        <v>65</v>
      </c>
      <c r="V38" s="39">
        <v>50</v>
      </c>
      <c r="W38" s="38"/>
      <c r="X38" s="38"/>
      <c r="Y38" s="40"/>
      <c r="Z38" s="41">
        <v>0</v>
      </c>
      <c r="AA38" s="39">
        <v>1</v>
      </c>
      <c r="AB38" s="37" t="s">
        <v>124</v>
      </c>
      <c r="AC38" s="42"/>
      <c r="AD38" s="43">
        <v>0.76923076923076927</v>
      </c>
      <c r="AE38" s="50">
        <v>0.76923076923076905</v>
      </c>
      <c r="AF38" s="45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 t="str">
        <f>"   " &amp; TEXT(AE38,"#0.00%") &amp; " "</f>
        <v xml:space="preserve">   76.92% </v>
      </c>
      <c r="BD38" s="46"/>
      <c r="BE38" s="46"/>
      <c r="BF38" s="46" t="str">
        <f>"   " &amp; "설비 제작" &amp; "(TCL)" &amp; " " &amp; IF(P38="","",TEXT(P38,"M/D-")) &amp; IF(Q38="","",TEXT(Q38,"M/D")) &amp; " "</f>
        <v xml:space="preserve">   설비 제작(TCL) 3/1-5/30 </v>
      </c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</row>
    <row r="39" spans="1:85" ht="12" customHeight="1" outlineLevel="2">
      <c r="A39" s="35"/>
      <c r="B39" s="35"/>
      <c r="C39" s="35">
        <v>3</v>
      </c>
      <c r="D39" s="36" t="s">
        <v>125</v>
      </c>
      <c r="E39" s="37"/>
      <c r="F39" s="37"/>
      <c r="G39" s="37" t="s">
        <v>117</v>
      </c>
      <c r="H39" s="37"/>
      <c r="I39" s="37"/>
      <c r="J39" s="37"/>
      <c r="K39" s="37"/>
      <c r="L39" s="37"/>
      <c r="M39" s="37"/>
      <c r="N39" s="37"/>
      <c r="O39" s="37"/>
      <c r="P39" s="38">
        <v>45078</v>
      </c>
      <c r="Q39" s="38">
        <v>45199</v>
      </c>
      <c r="R39" s="37"/>
      <c r="S39" s="39">
        <v>87</v>
      </c>
      <c r="T39" s="39">
        <v>0</v>
      </c>
      <c r="U39" s="39">
        <v>87</v>
      </c>
      <c r="V39" s="39">
        <v>0</v>
      </c>
      <c r="W39" s="38"/>
      <c r="X39" s="38"/>
      <c r="Y39" s="40"/>
      <c r="Z39" s="41">
        <v>0</v>
      </c>
      <c r="AA39" s="39">
        <v>1</v>
      </c>
      <c r="AB39" s="37" t="s">
        <v>100</v>
      </c>
      <c r="AC39" s="42"/>
      <c r="AD39" s="43">
        <v>0</v>
      </c>
      <c r="AE39" s="50">
        <v>0</v>
      </c>
      <c r="AF39" s="45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 t="str">
        <f>"    " &amp; TEXT(AE39,"#0.00%") &amp; " "</f>
        <v xml:space="preserve">    0.00% </v>
      </c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 t="str">
        <f>"" &amp; "현장 설치 및 시운전" &amp; "(조규철 선임)" &amp; " " &amp; IF(P39="","",TEXT(P39,"M/D-")) &amp; IF(Q39="","",TEXT(Q39,"M/D")) &amp; " "</f>
        <v xml:space="preserve">현장 설치 및 시운전(조규철 선임) 6/1-9/30 </v>
      </c>
      <c r="BY39" s="46"/>
      <c r="BZ39" s="46"/>
      <c r="CA39" s="46"/>
      <c r="CB39" s="46"/>
      <c r="CC39" s="46"/>
      <c r="CD39" s="46"/>
      <c r="CE39" s="46"/>
      <c r="CF39" s="46"/>
      <c r="CG39" s="46"/>
    </row>
    <row r="40" spans="1:85" ht="12" customHeight="1" outlineLevel="2">
      <c r="A40" s="35"/>
      <c r="B40" s="35"/>
      <c r="C40" s="35">
        <v>3</v>
      </c>
      <c r="D40" s="36" t="s">
        <v>126</v>
      </c>
      <c r="E40" s="37"/>
      <c r="F40" s="37"/>
      <c r="G40" s="37" t="s">
        <v>107</v>
      </c>
      <c r="H40" s="37"/>
      <c r="I40" s="37"/>
      <c r="J40" s="37"/>
      <c r="K40" s="37"/>
      <c r="L40" s="37"/>
      <c r="M40" s="37"/>
      <c r="N40" s="37"/>
      <c r="O40" s="37"/>
      <c r="P40" s="38">
        <v>44928</v>
      </c>
      <c r="Q40" s="38">
        <v>45199</v>
      </c>
      <c r="R40" s="37"/>
      <c r="S40" s="39">
        <v>195</v>
      </c>
      <c r="T40" s="39">
        <v>92</v>
      </c>
      <c r="U40" s="39">
        <v>195</v>
      </c>
      <c r="V40" s="39">
        <v>92</v>
      </c>
      <c r="W40" s="38"/>
      <c r="X40" s="38"/>
      <c r="Y40" s="40"/>
      <c r="Z40" s="41">
        <v>0</v>
      </c>
      <c r="AA40" s="39">
        <v>1</v>
      </c>
      <c r="AB40" s="37" t="s">
        <v>100</v>
      </c>
      <c r="AC40" s="42"/>
      <c r="AD40" s="43">
        <v>0.47179487179487178</v>
      </c>
      <c r="AE40" s="50">
        <v>0.47179487179487201</v>
      </c>
      <c r="AF40" s="45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 t="str">
        <f>"   " &amp; TEXT(AE40,"#0.00%") &amp; " "</f>
        <v xml:space="preserve">   47.18% </v>
      </c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 t="str">
        <f>"" &amp; "서류대응" &amp; "(조규철 선임)" &amp; " " &amp; IF(P40="","",TEXT(P40,"M/D-")) &amp; IF(Q40="","",TEXT(Q40,"M/D")) &amp; " "</f>
        <v xml:space="preserve">서류대응(조규철 선임) 1/2-9/30 </v>
      </c>
      <c r="BY40" s="46"/>
      <c r="BZ40" s="46"/>
      <c r="CA40" s="46"/>
      <c r="CB40" s="46"/>
      <c r="CC40" s="46"/>
      <c r="CD40" s="46"/>
      <c r="CE40" s="46"/>
      <c r="CF40" s="46"/>
      <c r="CG40" s="46"/>
    </row>
    <row r="41" spans="1:85" ht="12" customHeight="1" outlineLevel="1">
      <c r="A41" s="35"/>
      <c r="B41" s="35" t="s">
        <v>54</v>
      </c>
      <c r="C41" s="35">
        <v>2</v>
      </c>
      <c r="D41" s="36" t="s">
        <v>127</v>
      </c>
      <c r="E41" s="37"/>
      <c r="F41" s="37" t="s">
        <v>128</v>
      </c>
      <c r="G41" s="37"/>
      <c r="H41" s="37"/>
      <c r="I41" s="37"/>
      <c r="J41" s="37"/>
      <c r="K41" s="37"/>
      <c r="L41" s="37"/>
      <c r="M41" s="37"/>
      <c r="N41" s="37"/>
      <c r="O41" s="37"/>
      <c r="P41" s="38">
        <v>44928</v>
      </c>
      <c r="Q41" s="38">
        <v>45199</v>
      </c>
      <c r="R41" s="37"/>
      <c r="S41" s="39">
        <v>411</v>
      </c>
      <c r="T41" s="39">
        <v>191</v>
      </c>
      <c r="U41" s="39">
        <v>195</v>
      </c>
      <c r="V41" s="39">
        <v>92</v>
      </c>
      <c r="W41" s="38"/>
      <c r="X41" s="38"/>
      <c r="Y41" s="40">
        <v>0</v>
      </c>
      <c r="Z41" s="41">
        <v>0</v>
      </c>
      <c r="AA41" s="39"/>
      <c r="AB41" s="37" t="s">
        <v>57</v>
      </c>
      <c r="AC41" s="42"/>
      <c r="AD41" s="43">
        <v>0.46472019464720193</v>
      </c>
      <c r="AE41" s="49">
        <v>0.46472019464720199</v>
      </c>
      <c r="AF41" s="45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 t="str">
        <f>" " &amp; TEXT(AE41,"#0.00%") &amp; " "</f>
        <v xml:space="preserve"> 46.47% </v>
      </c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 t="str">
        <f>"" &amp; "GTP &amp; GTR" &amp; "(임성택 수석)" &amp; " " &amp; IF(P41="","",TEXT(P41,"M/D-")) &amp; IF(Q41="","",TEXT(Q41,"M/D")) &amp; " "</f>
        <v xml:space="preserve">GTP &amp; GTR(임성택 수석) 1/2-9/30 </v>
      </c>
      <c r="BY41" s="46"/>
      <c r="BZ41" s="46"/>
      <c r="CA41" s="46"/>
      <c r="CB41" s="46"/>
      <c r="CC41" s="46"/>
      <c r="CD41" s="46"/>
      <c r="CE41" s="46"/>
      <c r="CF41" s="46"/>
      <c r="CG41" s="46"/>
    </row>
    <row r="42" spans="1:85" ht="12" customHeight="1" outlineLevel="2">
      <c r="A42" s="35"/>
      <c r="B42" s="35"/>
      <c r="C42" s="35">
        <v>3</v>
      </c>
      <c r="D42" s="36" t="s">
        <v>129</v>
      </c>
      <c r="E42" s="37"/>
      <c r="F42" s="37"/>
      <c r="G42" s="37" t="s">
        <v>111</v>
      </c>
      <c r="H42" s="37"/>
      <c r="I42" s="37"/>
      <c r="J42" s="37"/>
      <c r="K42" s="37"/>
      <c r="L42" s="37"/>
      <c r="M42" s="37"/>
      <c r="N42" s="37"/>
      <c r="O42" s="37"/>
      <c r="P42" s="38">
        <v>44928</v>
      </c>
      <c r="Q42" s="38">
        <v>44985</v>
      </c>
      <c r="R42" s="37"/>
      <c r="S42" s="39">
        <v>42</v>
      </c>
      <c r="T42" s="39">
        <v>42</v>
      </c>
      <c r="U42" s="39">
        <v>42</v>
      </c>
      <c r="V42" s="39">
        <v>42</v>
      </c>
      <c r="W42" s="38"/>
      <c r="X42" s="38"/>
      <c r="Y42" s="40"/>
      <c r="Z42" s="41">
        <v>0</v>
      </c>
      <c r="AA42" s="39">
        <v>1</v>
      </c>
      <c r="AB42" s="37" t="s">
        <v>97</v>
      </c>
      <c r="AC42" s="42"/>
      <c r="AD42" s="43">
        <v>1</v>
      </c>
      <c r="AE42" s="50">
        <v>1</v>
      </c>
      <c r="AF42" s="45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 t="str">
        <f>"   " &amp; TEXT(AE42,"#0.00%") &amp; " " &amp; "상세설계 및 승인도 작성" &amp; "(이형신 선임)" &amp; " " &amp; IF(P42="","",TEXT(P42,"M/D-")) &amp; IF(Q42="","",TEXT(Q42,"M/D")) &amp; " "</f>
        <v xml:space="preserve">   100.00% 상세설계 및 승인도 작성(이형신 선임) 1/2-2/28 </v>
      </c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</row>
    <row r="43" spans="1:85" ht="12" customHeight="1" outlineLevel="2">
      <c r="A43" s="35"/>
      <c r="B43" s="35"/>
      <c r="C43" s="35">
        <v>3</v>
      </c>
      <c r="D43" s="36" t="s">
        <v>130</v>
      </c>
      <c r="E43" s="37"/>
      <c r="F43" s="37"/>
      <c r="G43" s="37" t="s">
        <v>123</v>
      </c>
      <c r="H43" s="37"/>
      <c r="I43" s="37"/>
      <c r="J43" s="37"/>
      <c r="K43" s="37"/>
      <c r="L43" s="37"/>
      <c r="M43" s="37"/>
      <c r="N43" s="37"/>
      <c r="O43" s="37"/>
      <c r="P43" s="38">
        <v>44986</v>
      </c>
      <c r="Q43" s="38">
        <v>45076</v>
      </c>
      <c r="R43" s="37"/>
      <c r="S43" s="39">
        <v>65</v>
      </c>
      <c r="T43" s="39">
        <v>50</v>
      </c>
      <c r="U43" s="39">
        <v>65</v>
      </c>
      <c r="V43" s="39">
        <v>50</v>
      </c>
      <c r="W43" s="38"/>
      <c r="X43" s="38"/>
      <c r="Y43" s="40"/>
      <c r="Z43" s="41">
        <v>0</v>
      </c>
      <c r="AA43" s="39">
        <v>1</v>
      </c>
      <c r="AB43" s="37" t="s">
        <v>124</v>
      </c>
      <c r="AC43" s="42"/>
      <c r="AD43" s="43">
        <v>0.76923076923076927</v>
      </c>
      <c r="AE43" s="50">
        <v>0.76923076923076905</v>
      </c>
      <c r="AF43" s="45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 t="str">
        <f>"   " &amp; TEXT(AE43,"#0.00%") &amp; " "</f>
        <v xml:space="preserve">   76.92% </v>
      </c>
      <c r="BD43" s="46"/>
      <c r="BE43" s="46"/>
      <c r="BF43" s="46" t="str">
        <f>"   " &amp; "설비 제작" &amp; "(TCL)" &amp; " " &amp; IF(P43="","",TEXT(P43,"M/D-")) &amp; IF(Q43="","",TEXT(Q43,"M/D")) &amp; " "</f>
        <v xml:space="preserve">   설비 제작(TCL) 3/1-5/30 </v>
      </c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</row>
    <row r="44" spans="1:85" ht="12" customHeight="1" outlineLevel="2">
      <c r="A44" s="35"/>
      <c r="B44" s="35"/>
      <c r="C44" s="35">
        <v>3</v>
      </c>
      <c r="D44" s="36" t="s">
        <v>131</v>
      </c>
      <c r="E44" s="37"/>
      <c r="F44" s="37"/>
      <c r="G44" s="37" t="s">
        <v>115</v>
      </c>
      <c r="H44" s="37"/>
      <c r="I44" s="37"/>
      <c r="J44" s="37"/>
      <c r="K44" s="37"/>
      <c r="L44" s="37"/>
      <c r="M44" s="37"/>
      <c r="N44" s="37"/>
      <c r="O44" s="37"/>
      <c r="P44" s="38">
        <v>45046</v>
      </c>
      <c r="Q44" s="38">
        <v>45106</v>
      </c>
      <c r="R44" s="37"/>
      <c r="S44" s="39">
        <v>44</v>
      </c>
      <c r="T44" s="39">
        <v>7</v>
      </c>
      <c r="U44" s="39">
        <v>44</v>
      </c>
      <c r="V44" s="39">
        <v>7</v>
      </c>
      <c r="W44" s="38"/>
      <c r="X44" s="38"/>
      <c r="Y44" s="40"/>
      <c r="Z44" s="41">
        <v>0</v>
      </c>
      <c r="AA44" s="39">
        <v>1</v>
      </c>
      <c r="AB44" s="37" t="s">
        <v>132</v>
      </c>
      <c r="AC44" s="42"/>
      <c r="AD44" s="43">
        <v>0.15909090909090909</v>
      </c>
      <c r="AE44" s="50">
        <v>0.15909090909090901</v>
      </c>
      <c r="AF44" s="45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 t="str">
        <f>"   " &amp; TEXT(AE44,"#0.00%") &amp; " "</f>
        <v xml:space="preserve">   15.91% </v>
      </c>
      <c r="BD44" s="46"/>
      <c r="BE44" s="46"/>
      <c r="BF44" s="46"/>
      <c r="BG44" s="46"/>
      <c r="BH44" s="46"/>
      <c r="BI44" s="46"/>
      <c r="BJ44" s="46" t="str">
        <f>"     " &amp; "사내 테스트" &amp; "(박찬경 수석)" &amp; " " &amp; IF(P44="","",TEXT(P44,"M/D-")) &amp; IF(Q44="","",TEXT(Q44,"M/D")) &amp; " "</f>
        <v xml:space="preserve">     사내 테스트(박찬경 수석) 4/30-6/29 </v>
      </c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</row>
    <row r="45" spans="1:85" ht="12" customHeight="1" outlineLevel="2">
      <c r="A45" s="35"/>
      <c r="B45" s="35"/>
      <c r="C45" s="35">
        <v>3</v>
      </c>
      <c r="D45" s="36" t="s">
        <v>133</v>
      </c>
      <c r="E45" s="37"/>
      <c r="F45" s="37"/>
      <c r="G45" s="37" t="s">
        <v>134</v>
      </c>
      <c r="H45" s="37"/>
      <c r="I45" s="37"/>
      <c r="J45" s="37"/>
      <c r="K45" s="37"/>
      <c r="L45" s="37"/>
      <c r="M45" s="37"/>
      <c r="N45" s="37"/>
      <c r="O45" s="37"/>
      <c r="P45" s="38">
        <v>45108</v>
      </c>
      <c r="Q45" s="38">
        <v>45198</v>
      </c>
      <c r="R45" s="37"/>
      <c r="S45" s="39">
        <v>65</v>
      </c>
      <c r="T45" s="39">
        <v>0</v>
      </c>
      <c r="U45" s="39">
        <v>65</v>
      </c>
      <c r="V45" s="39">
        <v>0</v>
      </c>
      <c r="W45" s="38"/>
      <c r="X45" s="38"/>
      <c r="Y45" s="40"/>
      <c r="Z45" s="41">
        <v>0</v>
      </c>
      <c r="AA45" s="39">
        <v>1</v>
      </c>
      <c r="AB45" s="37" t="s">
        <v>135</v>
      </c>
      <c r="AC45" s="42"/>
      <c r="AD45" s="43">
        <v>0</v>
      </c>
      <c r="AE45" s="50">
        <v>0</v>
      </c>
      <c r="AF45" s="45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 t="str">
        <f>"      " &amp; TEXT(AE45,"#0.00%") &amp; " "</f>
        <v xml:space="preserve">      0.00% </v>
      </c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 t="str">
        <f>"      " &amp; "설치 및 조정" &amp; "(김지한 수석)" &amp; " " &amp; IF(P45="","",TEXT(P45,"M/D-")) &amp; IF(Q45="","",TEXT(Q45,"M/D")) &amp; " "</f>
        <v xml:space="preserve">      설치 및 조정(김지한 수석) 7/1-9/29 </v>
      </c>
      <c r="BX45" s="46"/>
      <c r="BY45" s="46"/>
      <c r="BZ45" s="46"/>
      <c r="CA45" s="46"/>
      <c r="CB45" s="46"/>
      <c r="CC45" s="46"/>
      <c r="CD45" s="46"/>
      <c r="CE45" s="46"/>
      <c r="CF45" s="46"/>
      <c r="CG45" s="46"/>
    </row>
    <row r="46" spans="1:85" ht="12" customHeight="1" outlineLevel="2">
      <c r="A46" s="35"/>
      <c r="B46" s="35"/>
      <c r="C46" s="35">
        <v>3</v>
      </c>
      <c r="D46" s="36" t="s">
        <v>136</v>
      </c>
      <c r="E46" s="37"/>
      <c r="F46" s="37"/>
      <c r="G46" s="37" t="s">
        <v>107</v>
      </c>
      <c r="H46" s="37"/>
      <c r="I46" s="37"/>
      <c r="J46" s="37"/>
      <c r="K46" s="37"/>
      <c r="L46" s="37"/>
      <c r="M46" s="37"/>
      <c r="N46" s="37"/>
      <c r="O46" s="37"/>
      <c r="P46" s="38">
        <v>44928</v>
      </c>
      <c r="Q46" s="38">
        <v>45199</v>
      </c>
      <c r="R46" s="37"/>
      <c r="S46" s="39">
        <v>195</v>
      </c>
      <c r="T46" s="39">
        <v>92</v>
      </c>
      <c r="U46" s="39">
        <v>195</v>
      </c>
      <c r="V46" s="39">
        <v>92</v>
      </c>
      <c r="W46" s="38"/>
      <c r="X46" s="38"/>
      <c r="Y46" s="40"/>
      <c r="Z46" s="41">
        <v>0</v>
      </c>
      <c r="AA46" s="39">
        <v>1</v>
      </c>
      <c r="AB46" s="37" t="s">
        <v>135</v>
      </c>
      <c r="AC46" s="42"/>
      <c r="AD46" s="43">
        <v>0.47179487179487178</v>
      </c>
      <c r="AE46" s="50">
        <v>0.47179487179487201</v>
      </c>
      <c r="AF46" s="45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 t="str">
        <f>"   " &amp; TEXT(AE46,"#0.00%") &amp; " "</f>
        <v xml:space="preserve">   47.18% </v>
      </c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 t="str">
        <f>"" &amp; "서류대응" &amp; "(김지한 수석)" &amp; " " &amp; IF(P46="","",TEXT(P46,"M/D-")) &amp; IF(Q46="","",TEXT(Q46,"M/D")) &amp; " "</f>
        <v xml:space="preserve">서류대응(김지한 수석) 1/2-9/30 </v>
      </c>
      <c r="BY46" s="46"/>
      <c r="BZ46" s="46"/>
      <c r="CA46" s="46"/>
      <c r="CB46" s="46"/>
      <c r="CC46" s="46"/>
      <c r="CD46" s="46"/>
      <c r="CE46" s="46"/>
      <c r="CF46" s="46"/>
      <c r="CG46" s="46"/>
    </row>
    <row r="47" spans="1:85" ht="12" customHeight="1" outlineLevel="2">
      <c r="A47" s="35"/>
      <c r="B47" s="35"/>
      <c r="C47" s="35">
        <v>0</v>
      </c>
      <c r="D47" s="3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8"/>
      <c r="Q47" s="38"/>
      <c r="R47" s="37"/>
      <c r="S47" s="39"/>
      <c r="T47" s="39"/>
      <c r="U47" s="39">
        <v>0</v>
      </c>
      <c r="V47" s="39">
        <v>0</v>
      </c>
      <c r="W47" s="38"/>
      <c r="X47" s="38"/>
      <c r="Y47" s="40"/>
      <c r="Z47" s="41">
        <v>0</v>
      </c>
      <c r="AA47" s="39"/>
      <c r="AB47" s="37"/>
      <c r="AC47" s="42"/>
      <c r="AD47" s="43"/>
      <c r="AE47" s="51"/>
      <c r="AF47" s="45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</row>
    <row r="48" spans="1:85" ht="12" customHeight="1">
      <c r="A48" s="35"/>
      <c r="B48" s="35" t="s">
        <v>54</v>
      </c>
      <c r="C48" s="35">
        <v>1</v>
      </c>
      <c r="D48" s="36" t="s">
        <v>137</v>
      </c>
      <c r="E48" s="37" t="s">
        <v>138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8">
        <v>44935</v>
      </c>
      <c r="Q48" s="38">
        <v>45199</v>
      </c>
      <c r="R48" s="37"/>
      <c r="S48" s="39">
        <v>358</v>
      </c>
      <c r="T48" s="39">
        <v>174</v>
      </c>
      <c r="U48" s="39">
        <v>190</v>
      </c>
      <c r="V48" s="39">
        <v>87</v>
      </c>
      <c r="W48" s="38"/>
      <c r="X48" s="38"/>
      <c r="Y48" s="40">
        <v>0</v>
      </c>
      <c r="Z48" s="41">
        <v>0</v>
      </c>
      <c r="AA48" s="39"/>
      <c r="AB48" s="37" t="s">
        <v>139</v>
      </c>
      <c r="AC48" s="42"/>
      <c r="AD48" s="43">
        <v>0.48603351955307261</v>
      </c>
      <c r="AE48" s="49">
        <v>0.48603351955307272</v>
      </c>
      <c r="AF48" s="45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 t="str">
        <f>"    " &amp; TEXT(AE48,"#0.00%") &amp; " "</f>
        <v xml:space="preserve">    48.60% </v>
      </c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 t="str">
        <f>"" &amp; "자동창고 공사(전기제어)" &amp; "(조진영 수석)" &amp; " " &amp; IF(P48="","",TEXT(P48,"M/D-")) &amp; IF(Q48="","",TEXT(Q48,"M/D")) &amp; " "</f>
        <v xml:space="preserve">자동창고 공사(전기제어)(조진영 수석) 1/9-9/30 </v>
      </c>
      <c r="BY48" s="46"/>
      <c r="BZ48" s="46"/>
      <c r="CA48" s="46"/>
      <c r="CB48" s="46"/>
      <c r="CC48" s="46"/>
      <c r="CD48" s="46"/>
      <c r="CE48" s="46"/>
      <c r="CF48" s="46"/>
      <c r="CG48" s="46"/>
    </row>
    <row r="49" spans="1:85" ht="12" customHeight="1" outlineLevel="1">
      <c r="A49" s="35"/>
      <c r="B49" s="35" t="s">
        <v>54</v>
      </c>
      <c r="C49" s="35">
        <v>2</v>
      </c>
      <c r="D49" s="36" t="s">
        <v>140</v>
      </c>
      <c r="E49" s="37"/>
      <c r="F49" s="37" t="s">
        <v>141</v>
      </c>
      <c r="G49" s="37"/>
      <c r="H49" s="37"/>
      <c r="I49" s="37"/>
      <c r="J49" s="37"/>
      <c r="K49" s="37"/>
      <c r="L49" s="37"/>
      <c r="M49" s="37"/>
      <c r="N49" s="37"/>
      <c r="O49" s="37"/>
      <c r="P49" s="38">
        <v>44935</v>
      </c>
      <c r="Q49" s="38">
        <v>45199</v>
      </c>
      <c r="R49" s="37"/>
      <c r="S49" s="39">
        <v>358</v>
      </c>
      <c r="T49" s="39">
        <v>174</v>
      </c>
      <c r="U49" s="39">
        <v>190</v>
      </c>
      <c r="V49" s="39">
        <v>87</v>
      </c>
      <c r="W49" s="38"/>
      <c r="X49" s="38"/>
      <c r="Y49" s="40">
        <v>0</v>
      </c>
      <c r="Z49" s="41">
        <v>0</v>
      </c>
      <c r="AA49" s="39"/>
      <c r="AB49" s="37" t="s">
        <v>139</v>
      </c>
      <c r="AC49" s="42"/>
      <c r="AD49" s="43">
        <v>0.48603351955307261</v>
      </c>
      <c r="AE49" s="49">
        <v>0.48603351955307272</v>
      </c>
      <c r="AF49" s="45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 t="str">
        <f>"    " &amp; TEXT(AE49,"#0.00%") &amp; " "</f>
        <v xml:space="preserve">    48.60% </v>
      </c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 t="str">
        <f>"" &amp; "제어 공사" &amp; "(조진영 수석)" &amp; " " &amp; IF(P49="","",TEXT(P49,"M/D-")) &amp; IF(Q49="","",TEXT(Q49,"M/D")) &amp; " "</f>
        <v xml:space="preserve">제어 공사(조진영 수석) 1/9-9/30 </v>
      </c>
      <c r="BY49" s="46"/>
      <c r="BZ49" s="46"/>
      <c r="CA49" s="46"/>
      <c r="CB49" s="46"/>
      <c r="CC49" s="46"/>
      <c r="CD49" s="46"/>
      <c r="CE49" s="46"/>
      <c r="CF49" s="46"/>
      <c r="CG49" s="46"/>
    </row>
    <row r="50" spans="1:85" ht="12" customHeight="1" outlineLevel="2">
      <c r="A50" s="35"/>
      <c r="B50" s="35"/>
      <c r="C50" s="35">
        <v>3</v>
      </c>
      <c r="D50" s="36" t="s">
        <v>142</v>
      </c>
      <c r="E50" s="37"/>
      <c r="F50" s="37"/>
      <c r="G50" s="37" t="s">
        <v>111</v>
      </c>
      <c r="H50" s="37"/>
      <c r="I50" s="37"/>
      <c r="J50" s="37"/>
      <c r="K50" s="37"/>
      <c r="L50" s="37"/>
      <c r="M50" s="37"/>
      <c r="N50" s="37"/>
      <c r="O50" s="37"/>
      <c r="P50" s="38">
        <v>44935</v>
      </c>
      <c r="Q50" s="38">
        <v>45016</v>
      </c>
      <c r="R50" s="37"/>
      <c r="S50" s="39">
        <v>60</v>
      </c>
      <c r="T50" s="39">
        <v>60</v>
      </c>
      <c r="U50" s="39">
        <v>60</v>
      </c>
      <c r="V50" s="39">
        <v>60</v>
      </c>
      <c r="W50" s="38">
        <v>44705</v>
      </c>
      <c r="X50" s="38">
        <v>44723</v>
      </c>
      <c r="Y50" s="40">
        <v>12</v>
      </c>
      <c r="Z50" s="41">
        <v>12</v>
      </c>
      <c r="AA50" s="39">
        <v>1</v>
      </c>
      <c r="AB50" s="37" t="s">
        <v>139</v>
      </c>
      <c r="AC50" s="42"/>
      <c r="AD50" s="43">
        <v>1</v>
      </c>
      <c r="AE50" s="50">
        <v>1</v>
      </c>
      <c r="AF50" s="45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 t="str">
        <f>"      " &amp; TEXT(AE50,"#0.00%") &amp; " " &amp; "상세설계 및 승인도 작성" &amp; "(조진영 수석)" &amp; " " &amp; IF(P50="","",TEXT(P50,"M/D-")) &amp; IF(Q50="","",TEXT(Q50,"M/D")) &amp; " "</f>
        <v xml:space="preserve">      100.00% 상세설계 및 승인도 작성(조진영 수석) 1/9-3/31 </v>
      </c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</row>
    <row r="51" spans="1:85" ht="12" customHeight="1" outlineLevel="2">
      <c r="A51" s="35"/>
      <c r="B51" s="35"/>
      <c r="C51" s="35">
        <v>3</v>
      </c>
      <c r="D51" s="36" t="s">
        <v>143</v>
      </c>
      <c r="E51" s="37"/>
      <c r="F51" s="37"/>
      <c r="G51" s="37" t="s">
        <v>144</v>
      </c>
      <c r="H51" s="37"/>
      <c r="I51" s="37"/>
      <c r="J51" s="37"/>
      <c r="K51" s="37"/>
      <c r="L51" s="37"/>
      <c r="M51" s="37"/>
      <c r="N51" s="37"/>
      <c r="O51" s="37"/>
      <c r="P51" s="38">
        <v>45017</v>
      </c>
      <c r="Q51" s="38">
        <v>45092</v>
      </c>
      <c r="R51" s="37"/>
      <c r="S51" s="39">
        <v>54</v>
      </c>
      <c r="T51" s="39">
        <v>27</v>
      </c>
      <c r="U51" s="39">
        <v>54</v>
      </c>
      <c r="V51" s="39">
        <v>27</v>
      </c>
      <c r="W51" s="38">
        <v>44705</v>
      </c>
      <c r="X51" s="38">
        <v>44723</v>
      </c>
      <c r="Y51" s="40">
        <v>12</v>
      </c>
      <c r="Z51" s="41">
        <v>12</v>
      </c>
      <c r="AA51" s="39">
        <v>1</v>
      </c>
      <c r="AB51" s="37" t="s">
        <v>145</v>
      </c>
      <c r="AC51" s="42"/>
      <c r="AD51" s="43">
        <v>0.5</v>
      </c>
      <c r="AE51" s="50">
        <v>0.5</v>
      </c>
      <c r="AF51" s="45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 t="str">
        <f>"  " &amp; TEXT(AE51,"#0.00%") &amp; " "</f>
        <v xml:space="preserve">  50.00% </v>
      </c>
      <c r="BD51" s="46"/>
      <c r="BE51" s="46"/>
      <c r="BF51" s="46"/>
      <c r="BG51" s="46"/>
      <c r="BH51" s="46" t="str">
        <f>"     " &amp; "제어반(Panel) 제작" &amp; "(CMD)" &amp; " " &amp; IF(P51="","",TEXT(P51,"M/D-")) &amp; IF(Q51="","",TEXT(Q51,"M/D")) &amp; " "</f>
        <v xml:space="preserve">     제어반(Panel) 제작(CMD) 4/1-6/15 </v>
      </c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</row>
    <row r="52" spans="1:85" ht="12" customHeight="1" outlineLevel="2">
      <c r="A52" s="35"/>
      <c r="B52" s="35"/>
      <c r="C52" s="35">
        <v>3</v>
      </c>
      <c r="D52" s="36" t="s">
        <v>146</v>
      </c>
      <c r="E52" s="37"/>
      <c r="F52" s="37"/>
      <c r="G52" s="37" t="s">
        <v>147</v>
      </c>
      <c r="H52" s="37"/>
      <c r="I52" s="37"/>
      <c r="J52" s="37"/>
      <c r="K52" s="37"/>
      <c r="L52" s="37"/>
      <c r="M52" s="37"/>
      <c r="N52" s="37"/>
      <c r="O52" s="37"/>
      <c r="P52" s="38">
        <v>45094</v>
      </c>
      <c r="Q52" s="38">
        <v>45199</v>
      </c>
      <c r="R52" s="37"/>
      <c r="S52" s="39">
        <v>75</v>
      </c>
      <c r="T52" s="39">
        <v>0</v>
      </c>
      <c r="U52" s="39">
        <v>75</v>
      </c>
      <c r="V52" s="39">
        <v>0</v>
      </c>
      <c r="W52" s="38">
        <v>44705</v>
      </c>
      <c r="X52" s="38">
        <v>44723</v>
      </c>
      <c r="Y52" s="40">
        <v>12</v>
      </c>
      <c r="Z52" s="41">
        <v>12</v>
      </c>
      <c r="AA52" s="39">
        <v>1</v>
      </c>
      <c r="AB52" s="37" t="s">
        <v>145</v>
      </c>
      <c r="AC52" s="42"/>
      <c r="AD52" s="43">
        <v>0</v>
      </c>
      <c r="AE52" s="50">
        <v>0</v>
      </c>
      <c r="AF52" s="45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 t="str">
        <f>"      " &amp; TEXT(AE52,"#0.00%") &amp; " "</f>
        <v xml:space="preserve">      0.00% </v>
      </c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 t="str">
        <f>"" &amp; "전장 공사(배선,DUCT 등)" &amp; "(CMD)" &amp; " " &amp; IF(P52="","",TEXT(P52,"M/D-")) &amp; IF(Q52="","",TEXT(Q52,"M/D")) &amp; " "</f>
        <v xml:space="preserve">전장 공사(배선,DUCT 등)(CMD) 6/17-9/30 </v>
      </c>
      <c r="BY52" s="46"/>
      <c r="BZ52" s="46"/>
      <c r="CA52" s="46"/>
      <c r="CB52" s="46"/>
      <c r="CC52" s="46"/>
      <c r="CD52" s="46"/>
      <c r="CE52" s="46"/>
      <c r="CF52" s="46"/>
      <c r="CG52" s="46"/>
    </row>
    <row r="53" spans="1:85" ht="12" customHeight="1" outlineLevel="2">
      <c r="A53" s="35"/>
      <c r="B53" s="35"/>
      <c r="C53" s="35">
        <v>3</v>
      </c>
      <c r="D53" s="36" t="s">
        <v>148</v>
      </c>
      <c r="E53" s="37"/>
      <c r="F53" s="37"/>
      <c r="G53" s="37" t="s">
        <v>149</v>
      </c>
      <c r="H53" s="37"/>
      <c r="I53" s="37"/>
      <c r="J53" s="37"/>
      <c r="K53" s="37"/>
      <c r="L53" s="37"/>
      <c r="M53" s="37"/>
      <c r="N53" s="37"/>
      <c r="O53" s="37"/>
      <c r="P53" s="38">
        <v>45170</v>
      </c>
      <c r="Q53" s="38">
        <v>45199</v>
      </c>
      <c r="R53" s="37"/>
      <c r="S53" s="39">
        <v>21</v>
      </c>
      <c r="T53" s="39">
        <v>0</v>
      </c>
      <c r="U53" s="39">
        <v>21</v>
      </c>
      <c r="V53" s="39">
        <v>0</v>
      </c>
      <c r="W53" s="38">
        <v>44705</v>
      </c>
      <c r="X53" s="38">
        <v>44723</v>
      </c>
      <c r="Y53" s="40">
        <v>12</v>
      </c>
      <c r="Z53" s="41">
        <v>12</v>
      </c>
      <c r="AA53" s="39">
        <v>1</v>
      </c>
      <c r="AB53" s="37" t="s">
        <v>139</v>
      </c>
      <c r="AC53" s="42"/>
      <c r="AD53" s="43">
        <v>0</v>
      </c>
      <c r="AE53" s="50">
        <v>0</v>
      </c>
      <c r="AF53" s="45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 t="str">
        <f>"     " &amp; TEXT(AE53,"#0.00%") &amp; " "</f>
        <v xml:space="preserve">     0.00% </v>
      </c>
      <c r="BT53" s="46"/>
      <c r="BU53" s="46"/>
      <c r="BV53" s="46"/>
      <c r="BW53" s="46"/>
      <c r="BX53" s="46" t="str">
        <f>"" &amp; "I/O Check, 단동 Test" &amp; "(조진영 수석)" &amp; " " &amp; IF(P53="","",TEXT(P53,"M/D-")) &amp; IF(Q53="","",TEXT(Q53,"M/D")) &amp; " "</f>
        <v xml:space="preserve">I/O Check, 단동 Test(조진영 수석) 9/1-9/30 </v>
      </c>
      <c r="BY53" s="46"/>
      <c r="BZ53" s="46"/>
      <c r="CA53" s="46"/>
      <c r="CB53" s="46"/>
      <c r="CC53" s="46"/>
      <c r="CD53" s="46"/>
      <c r="CE53" s="46"/>
      <c r="CF53" s="46"/>
      <c r="CG53" s="46"/>
    </row>
    <row r="54" spans="1:85" ht="12" customHeight="1" outlineLevel="2">
      <c r="A54" s="35"/>
      <c r="B54" s="35"/>
      <c r="C54" s="35">
        <v>3</v>
      </c>
      <c r="D54" s="36" t="s">
        <v>150</v>
      </c>
      <c r="E54" s="37"/>
      <c r="F54" s="37"/>
      <c r="G54" s="37" t="s">
        <v>107</v>
      </c>
      <c r="H54" s="37"/>
      <c r="I54" s="37"/>
      <c r="J54" s="37"/>
      <c r="K54" s="37"/>
      <c r="L54" s="37"/>
      <c r="M54" s="37"/>
      <c r="N54" s="37"/>
      <c r="O54" s="37"/>
      <c r="P54" s="38">
        <v>44935</v>
      </c>
      <c r="Q54" s="38">
        <v>45140</v>
      </c>
      <c r="R54" s="37"/>
      <c r="S54" s="39">
        <v>148</v>
      </c>
      <c r="T54" s="39">
        <v>87</v>
      </c>
      <c r="U54" s="39">
        <v>148</v>
      </c>
      <c r="V54" s="39">
        <v>87</v>
      </c>
      <c r="W54" s="38">
        <v>44705</v>
      </c>
      <c r="X54" s="38">
        <v>44723</v>
      </c>
      <c r="Y54" s="40">
        <v>12</v>
      </c>
      <c r="Z54" s="41">
        <v>12</v>
      </c>
      <c r="AA54" s="39">
        <v>1</v>
      </c>
      <c r="AB54" s="37" t="s">
        <v>151</v>
      </c>
      <c r="AC54" s="42"/>
      <c r="AD54" s="43">
        <v>0.58783783783783783</v>
      </c>
      <c r="AE54" s="50">
        <v>0.58783783783783805</v>
      </c>
      <c r="AF54" s="45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 t="str">
        <f>"   " &amp; TEXT(AE54,"#0.00%") &amp; " "</f>
        <v xml:space="preserve">   58.78% </v>
      </c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 t="str">
        <f>"    " &amp; "서류대응" &amp; "(양종환 선임)" &amp; " " &amp; IF(P54="","",TEXT(P54,"M/D-")) &amp; IF(Q54="","",TEXT(Q54,"M/D")) &amp; " "</f>
        <v xml:space="preserve">    서류대응(양종환 선임) 1/9-8/2 </v>
      </c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</row>
    <row r="55" spans="1:85" ht="12" customHeight="1">
      <c r="A55" s="35"/>
      <c r="B55" s="35" t="s">
        <v>54</v>
      </c>
      <c r="C55" s="35">
        <v>1</v>
      </c>
      <c r="D55" s="36" t="s">
        <v>152</v>
      </c>
      <c r="E55" s="37" t="s">
        <v>153</v>
      </c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8">
        <v>44928</v>
      </c>
      <c r="Q55" s="38">
        <v>45199</v>
      </c>
      <c r="R55" s="37"/>
      <c r="S55" s="39">
        <v>390</v>
      </c>
      <c r="T55" s="39">
        <v>184</v>
      </c>
      <c r="U55" s="39">
        <v>195</v>
      </c>
      <c r="V55" s="39">
        <v>92</v>
      </c>
      <c r="W55" s="38"/>
      <c r="X55" s="38"/>
      <c r="Y55" s="40">
        <v>0</v>
      </c>
      <c r="Z55" s="41">
        <v>0</v>
      </c>
      <c r="AA55" s="39"/>
      <c r="AB55" s="37" t="s">
        <v>154</v>
      </c>
      <c r="AC55" s="42"/>
      <c r="AD55" s="43">
        <v>0.47179487179487178</v>
      </c>
      <c r="AE55" s="49">
        <v>0.47179487179487195</v>
      </c>
      <c r="AF55" s="45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 t="str">
        <f>"   " &amp; TEXT(AE55,"#0.00%") &amp; " "</f>
        <v xml:space="preserve">   47.18% </v>
      </c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 t="str">
        <f>"" &amp; "자동창고 공사(정보시스템)" &amp; "(이종훈 수석)" &amp; " " &amp; IF(P55="","",TEXT(P55,"M/D-")) &amp; IF(Q55="","",TEXT(Q55,"M/D")) &amp; " "</f>
        <v xml:space="preserve">자동창고 공사(정보시스템)(이종훈 수석) 1/2-9/30 </v>
      </c>
      <c r="BY55" s="46"/>
      <c r="BZ55" s="46"/>
      <c r="CA55" s="46"/>
      <c r="CB55" s="46"/>
      <c r="CC55" s="46"/>
      <c r="CD55" s="46"/>
      <c r="CE55" s="46"/>
      <c r="CF55" s="46"/>
      <c r="CG55" s="46"/>
    </row>
    <row r="56" spans="1:85" ht="12" customHeight="1" outlineLevel="1">
      <c r="A56" s="35"/>
      <c r="B56" s="35" t="s">
        <v>54</v>
      </c>
      <c r="C56" s="35">
        <v>2</v>
      </c>
      <c r="D56" s="36" t="s">
        <v>155</v>
      </c>
      <c r="E56" s="37"/>
      <c r="F56" s="37" t="s">
        <v>156</v>
      </c>
      <c r="G56" s="37"/>
      <c r="H56" s="37"/>
      <c r="I56" s="37"/>
      <c r="J56" s="37"/>
      <c r="K56" s="37"/>
      <c r="L56" s="37"/>
      <c r="M56" s="37"/>
      <c r="N56" s="37"/>
      <c r="O56" s="37"/>
      <c r="P56" s="38">
        <v>44928</v>
      </c>
      <c r="Q56" s="38">
        <v>45199</v>
      </c>
      <c r="R56" s="37"/>
      <c r="S56" s="39">
        <v>390</v>
      </c>
      <c r="T56" s="39">
        <v>184</v>
      </c>
      <c r="U56" s="39">
        <v>195</v>
      </c>
      <c r="V56" s="39">
        <v>92</v>
      </c>
      <c r="W56" s="38"/>
      <c r="X56" s="38"/>
      <c r="Y56" s="40">
        <v>0</v>
      </c>
      <c r="Z56" s="41">
        <v>0</v>
      </c>
      <c r="AA56" s="39"/>
      <c r="AB56" s="37" t="s">
        <v>154</v>
      </c>
      <c r="AC56" s="42"/>
      <c r="AD56" s="43">
        <v>0.47179487179487178</v>
      </c>
      <c r="AE56" s="49">
        <v>0.47179487179487195</v>
      </c>
      <c r="AF56" s="45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 t="str">
        <f>"   " &amp; TEXT(AE56,"#0.00%") &amp; " "</f>
        <v xml:space="preserve">   47.18% </v>
      </c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 t="str">
        <f>"" &amp; "정보시스템(WCS)" &amp; "(이종훈 수석)" &amp; " " &amp; IF(P56="","",TEXT(P56,"M/D-")) &amp; IF(Q56="","",TEXT(Q56,"M/D")) &amp; " "</f>
        <v xml:space="preserve">정보시스템(WCS)(이종훈 수석) 1/2-9/30 </v>
      </c>
      <c r="BY56" s="46"/>
      <c r="BZ56" s="46"/>
      <c r="CA56" s="46"/>
      <c r="CB56" s="46"/>
      <c r="CC56" s="46"/>
      <c r="CD56" s="46"/>
      <c r="CE56" s="46"/>
      <c r="CF56" s="46"/>
      <c r="CG56" s="46"/>
    </row>
    <row r="57" spans="1:85" ht="12" customHeight="1" outlineLevel="2">
      <c r="A57" s="35"/>
      <c r="B57" s="35"/>
      <c r="C57" s="35">
        <v>3</v>
      </c>
      <c r="D57" s="36" t="s">
        <v>157</v>
      </c>
      <c r="E57" s="37"/>
      <c r="F57" s="37"/>
      <c r="G57" s="37" t="s">
        <v>158</v>
      </c>
      <c r="H57" s="37"/>
      <c r="I57" s="37"/>
      <c r="J57" s="37"/>
      <c r="K57" s="37"/>
      <c r="L57" s="37"/>
      <c r="M57" s="37"/>
      <c r="N57" s="37"/>
      <c r="O57" s="37"/>
      <c r="P57" s="38">
        <v>44928</v>
      </c>
      <c r="Q57" s="38">
        <v>44985</v>
      </c>
      <c r="R57" s="37"/>
      <c r="S57" s="39">
        <v>42</v>
      </c>
      <c r="T57" s="39">
        <v>42</v>
      </c>
      <c r="U57" s="39">
        <v>42</v>
      </c>
      <c r="V57" s="39">
        <v>42</v>
      </c>
      <c r="W57" s="38"/>
      <c r="X57" s="38"/>
      <c r="Y57" s="40"/>
      <c r="Z57" s="41">
        <v>0</v>
      </c>
      <c r="AA57" s="39">
        <v>1</v>
      </c>
      <c r="AB57" s="37" t="s">
        <v>154</v>
      </c>
      <c r="AC57" s="42"/>
      <c r="AD57" s="43">
        <v>1</v>
      </c>
      <c r="AE57" s="50">
        <v>1</v>
      </c>
      <c r="AF57" s="45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 t="str">
        <f>"   " &amp; TEXT(AE57,"#0.00%") &amp; " " &amp; "분석(인터뷰 &amp; Process)" &amp; "(이종훈 수석)" &amp; " " &amp; IF(P57="","",TEXT(P57,"M/D-")) &amp; IF(Q57="","",TEXT(Q57,"M/D")) &amp; " "</f>
        <v xml:space="preserve">   100.00% 분석(인터뷰 &amp; Process)(이종훈 수석) 1/2-2/28 </v>
      </c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</row>
    <row r="58" spans="1:85" ht="12" customHeight="1" outlineLevel="2">
      <c r="A58" s="35"/>
      <c r="B58" s="35"/>
      <c r="C58" s="35">
        <v>3</v>
      </c>
      <c r="D58" s="36" t="s">
        <v>159</v>
      </c>
      <c r="E58" s="37"/>
      <c r="F58" s="37"/>
      <c r="G58" s="37" t="s">
        <v>160</v>
      </c>
      <c r="H58" s="37"/>
      <c r="I58" s="37"/>
      <c r="J58" s="37"/>
      <c r="K58" s="37"/>
      <c r="L58" s="37"/>
      <c r="M58" s="37"/>
      <c r="N58" s="37"/>
      <c r="O58" s="37"/>
      <c r="P58" s="38">
        <v>44986</v>
      </c>
      <c r="Q58" s="38">
        <v>45046</v>
      </c>
      <c r="R58" s="37"/>
      <c r="S58" s="39">
        <v>43</v>
      </c>
      <c r="T58" s="39">
        <v>43</v>
      </c>
      <c r="U58" s="39">
        <v>43</v>
      </c>
      <c r="V58" s="39">
        <v>43</v>
      </c>
      <c r="W58" s="38"/>
      <c r="X58" s="38"/>
      <c r="Y58" s="40"/>
      <c r="Z58" s="41">
        <v>0</v>
      </c>
      <c r="AA58" s="39">
        <v>1</v>
      </c>
      <c r="AB58" s="37" t="s">
        <v>161</v>
      </c>
      <c r="AC58" s="42"/>
      <c r="AD58" s="43">
        <v>1</v>
      </c>
      <c r="AE58" s="50">
        <v>1</v>
      </c>
      <c r="AF58" s="45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 t="str">
        <f>" " &amp; TEXT(AE58,"#0.00%") &amp; " " &amp; "설계(Data base 및 UI 설계)" &amp; "(박상기 수석)" &amp; " " &amp; IF(P58="","",TEXT(P58,"M/D-")) &amp; IF(Q58="","",TEXT(Q58,"M/D")) &amp; " "</f>
        <v xml:space="preserve"> 100.00% 설계(Data base 및 UI 설계)(박상기 수석) 3/1-4/30 </v>
      </c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</row>
    <row r="59" spans="1:85" ht="12" customHeight="1" outlineLevel="2">
      <c r="A59" s="35"/>
      <c r="B59" s="35"/>
      <c r="C59" s="35">
        <v>3</v>
      </c>
      <c r="D59" s="36" t="s">
        <v>162</v>
      </c>
      <c r="E59" s="37"/>
      <c r="F59" s="37"/>
      <c r="G59" s="37" t="s">
        <v>163</v>
      </c>
      <c r="H59" s="37"/>
      <c r="I59" s="37"/>
      <c r="J59" s="37"/>
      <c r="K59" s="37"/>
      <c r="L59" s="37"/>
      <c r="M59" s="37"/>
      <c r="N59" s="37"/>
      <c r="O59" s="37"/>
      <c r="P59" s="38">
        <v>45047</v>
      </c>
      <c r="Q59" s="38">
        <v>45169</v>
      </c>
      <c r="R59" s="37"/>
      <c r="S59" s="39">
        <v>89</v>
      </c>
      <c r="T59" s="39">
        <v>7</v>
      </c>
      <c r="U59" s="39">
        <v>89</v>
      </c>
      <c r="V59" s="39">
        <v>7</v>
      </c>
      <c r="W59" s="38"/>
      <c r="X59" s="38"/>
      <c r="Y59" s="40"/>
      <c r="Z59" s="41">
        <v>0</v>
      </c>
      <c r="AA59" s="39">
        <v>1</v>
      </c>
      <c r="AB59" s="37" t="s">
        <v>161</v>
      </c>
      <c r="AC59" s="42"/>
      <c r="AD59" s="43">
        <v>7.8651685393258425E-2</v>
      </c>
      <c r="AE59" s="50">
        <v>7.8651685393258397E-2</v>
      </c>
      <c r="AF59" s="45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 t="str">
        <f>"    " &amp; TEXT(AE59,"#0.00%") &amp; " "</f>
        <v xml:space="preserve">    7.87% </v>
      </c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 t="str">
        <f>"     " &amp; "개발(Pgm &amp; Debugging)" &amp; "(박상기 수석)" &amp; " " &amp; IF(P59="","",TEXT(P59,"M/D-")) &amp; IF(Q59="","",TEXT(Q59,"M/D")) &amp; " "</f>
        <v xml:space="preserve">     개발(Pgm &amp; Debugging)(박상기 수석) 5/1-8/31 </v>
      </c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</row>
    <row r="60" spans="1:85" ht="12" customHeight="1" outlineLevel="2">
      <c r="A60" s="35"/>
      <c r="B60" s="35"/>
      <c r="C60" s="35">
        <v>3</v>
      </c>
      <c r="D60" s="36" t="s">
        <v>164</v>
      </c>
      <c r="E60" s="37"/>
      <c r="F60" s="37"/>
      <c r="G60" s="37" t="s">
        <v>165</v>
      </c>
      <c r="H60" s="37"/>
      <c r="I60" s="37"/>
      <c r="J60" s="37"/>
      <c r="K60" s="37"/>
      <c r="L60" s="37"/>
      <c r="M60" s="37"/>
      <c r="N60" s="37"/>
      <c r="O60" s="37"/>
      <c r="P60" s="38">
        <v>45170</v>
      </c>
      <c r="Q60" s="38">
        <v>45199</v>
      </c>
      <c r="R60" s="37"/>
      <c r="S60" s="39">
        <v>21</v>
      </c>
      <c r="T60" s="39">
        <v>0</v>
      </c>
      <c r="U60" s="39">
        <v>21</v>
      </c>
      <c r="V60" s="39">
        <v>0</v>
      </c>
      <c r="W60" s="38"/>
      <c r="X60" s="38"/>
      <c r="Y60" s="40"/>
      <c r="Z60" s="41">
        <v>0</v>
      </c>
      <c r="AA60" s="39">
        <v>1</v>
      </c>
      <c r="AB60" s="37" t="s">
        <v>161</v>
      </c>
      <c r="AC60" s="42"/>
      <c r="AD60" s="43">
        <v>0</v>
      </c>
      <c r="AE60" s="50">
        <v>0</v>
      </c>
      <c r="AF60" s="45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 t="str">
        <f>"     " &amp; TEXT(AE60,"#0.00%") &amp; " "</f>
        <v xml:space="preserve">     0.00% </v>
      </c>
      <c r="BT60" s="46"/>
      <c r="BU60" s="46"/>
      <c r="BV60" s="46"/>
      <c r="BW60" s="46"/>
      <c r="BX60" s="46" t="str">
        <f>"" &amp; "현장설치" &amp; "(박상기 수석)" &amp; " " &amp; IF(P60="","",TEXT(P60,"M/D-")) &amp; IF(Q60="","",TEXT(Q60,"M/D")) &amp; " "</f>
        <v xml:space="preserve">현장설치(박상기 수석) 9/1-9/30 </v>
      </c>
      <c r="BY60" s="46"/>
      <c r="BZ60" s="46"/>
      <c r="CA60" s="46"/>
      <c r="CB60" s="46"/>
      <c r="CC60" s="46"/>
      <c r="CD60" s="46"/>
      <c r="CE60" s="46"/>
      <c r="CF60" s="46"/>
      <c r="CG60" s="46"/>
    </row>
    <row r="61" spans="1:85" ht="12" customHeight="1" outlineLevel="2">
      <c r="A61" s="35"/>
      <c r="B61" s="35"/>
      <c r="C61" s="35">
        <v>3</v>
      </c>
      <c r="D61" s="36" t="s">
        <v>166</v>
      </c>
      <c r="E61" s="37"/>
      <c r="F61" s="37"/>
      <c r="G61" s="37" t="s">
        <v>107</v>
      </c>
      <c r="H61" s="37"/>
      <c r="I61" s="37"/>
      <c r="J61" s="37"/>
      <c r="K61" s="37"/>
      <c r="L61" s="37"/>
      <c r="M61" s="37"/>
      <c r="N61" s="37"/>
      <c r="O61" s="37"/>
      <c r="P61" s="38">
        <v>44928</v>
      </c>
      <c r="Q61" s="38">
        <v>45199</v>
      </c>
      <c r="R61" s="37"/>
      <c r="S61" s="39">
        <v>195</v>
      </c>
      <c r="T61" s="39">
        <v>92</v>
      </c>
      <c r="U61" s="39">
        <v>195</v>
      </c>
      <c r="V61" s="39">
        <v>92</v>
      </c>
      <c r="W61" s="38"/>
      <c r="X61" s="38"/>
      <c r="Y61" s="40"/>
      <c r="Z61" s="41">
        <v>0</v>
      </c>
      <c r="AA61" s="39">
        <v>1</v>
      </c>
      <c r="AB61" s="37" t="s">
        <v>161</v>
      </c>
      <c r="AC61" s="42"/>
      <c r="AD61" s="43">
        <v>0.47179487179487178</v>
      </c>
      <c r="AE61" s="50">
        <v>0.47179487179487201</v>
      </c>
      <c r="AF61" s="45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 t="str">
        <f>"   " &amp; TEXT(AE61,"#0.00%") &amp; " "</f>
        <v xml:space="preserve">   47.18% </v>
      </c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 t="str">
        <f>"" &amp; "서류대응" &amp; "(박상기 수석)" &amp; " " &amp; IF(P61="","",TEXT(P61,"M/D-")) &amp; IF(Q61="","",TEXT(Q61,"M/D")) &amp; " "</f>
        <v xml:space="preserve">서류대응(박상기 수석) 1/2-9/30 </v>
      </c>
      <c r="BY61" s="46"/>
      <c r="BZ61" s="46"/>
      <c r="CA61" s="46"/>
      <c r="CB61" s="46"/>
      <c r="CC61" s="46"/>
      <c r="CD61" s="46"/>
      <c r="CE61" s="46"/>
      <c r="CF61" s="46"/>
      <c r="CG61" s="46"/>
    </row>
    <row r="62" spans="1:85" ht="12" customHeight="1">
      <c r="A62" s="35"/>
      <c r="B62" s="35" t="s">
        <v>54</v>
      </c>
      <c r="C62" s="35">
        <v>1</v>
      </c>
      <c r="D62" s="36" t="s">
        <v>167</v>
      </c>
      <c r="E62" s="37" t="s">
        <v>168</v>
      </c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8">
        <v>45200</v>
      </c>
      <c r="Q62" s="38">
        <v>45260</v>
      </c>
      <c r="R62" s="37"/>
      <c r="S62" s="39">
        <v>121</v>
      </c>
      <c r="T62" s="39">
        <v>0</v>
      </c>
      <c r="U62" s="39">
        <v>44</v>
      </c>
      <c r="V62" s="39">
        <v>0</v>
      </c>
      <c r="W62" s="38"/>
      <c r="X62" s="38"/>
      <c r="Y62" s="40">
        <v>0</v>
      </c>
      <c r="Z62" s="41">
        <v>0</v>
      </c>
      <c r="AA62" s="39"/>
      <c r="AB62" s="37" t="s">
        <v>57</v>
      </c>
      <c r="AC62" s="42"/>
      <c r="AD62" s="43">
        <v>0</v>
      </c>
      <c r="AE62" s="49">
        <v>0</v>
      </c>
      <c r="AF62" s="45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 t="str">
        <f>"" &amp; TEXT(AE62,"#0.00%") &amp; " "</f>
        <v xml:space="preserve">0.00% </v>
      </c>
      <c r="BY62" s="46"/>
      <c r="BZ62" s="46"/>
      <c r="CA62" s="46"/>
      <c r="CB62" s="46"/>
      <c r="CC62" s="46"/>
      <c r="CD62" s="46"/>
      <c r="CE62" s="46"/>
      <c r="CF62" s="46" t="str">
        <f>"     " &amp; "시운전 및 인수인계" &amp; "(임성택 수석)" &amp; " " &amp; IF(P62="","",TEXT(P62,"M/D-")) &amp; IF(Q62="","",TEXT(Q62,"M/D")) &amp; " "</f>
        <v xml:space="preserve">     시운전 및 인수인계(임성택 수석) 10/1-11/30 </v>
      </c>
      <c r="CG62" s="46"/>
    </row>
    <row r="63" spans="1:85" ht="12" customHeight="1" outlineLevel="1">
      <c r="A63" s="35"/>
      <c r="B63" s="35" t="s">
        <v>54</v>
      </c>
      <c r="C63" s="35">
        <v>2</v>
      </c>
      <c r="D63" s="36" t="s">
        <v>169</v>
      </c>
      <c r="E63" s="37"/>
      <c r="F63" s="37" t="s">
        <v>170</v>
      </c>
      <c r="G63" s="37"/>
      <c r="H63" s="37"/>
      <c r="I63" s="37"/>
      <c r="J63" s="37"/>
      <c r="K63" s="37"/>
      <c r="L63" s="37"/>
      <c r="M63" s="37"/>
      <c r="N63" s="37"/>
      <c r="O63" s="37"/>
      <c r="P63" s="38">
        <v>45200</v>
      </c>
      <c r="Q63" s="38">
        <v>45260</v>
      </c>
      <c r="R63" s="37"/>
      <c r="S63" s="39">
        <v>44</v>
      </c>
      <c r="T63" s="39">
        <v>0</v>
      </c>
      <c r="U63" s="39">
        <v>44</v>
      </c>
      <c r="V63" s="39">
        <v>0</v>
      </c>
      <c r="W63" s="38"/>
      <c r="X63" s="38"/>
      <c r="Y63" s="40">
        <v>0</v>
      </c>
      <c r="Z63" s="41">
        <v>0</v>
      </c>
      <c r="AA63" s="39"/>
      <c r="AB63" s="37" t="s">
        <v>139</v>
      </c>
      <c r="AC63" s="42"/>
      <c r="AD63" s="43">
        <v>0</v>
      </c>
      <c r="AE63" s="49">
        <v>0</v>
      </c>
      <c r="AF63" s="45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 t="str">
        <f>"" &amp; TEXT(AE63,"#0.00%") &amp; " "</f>
        <v xml:space="preserve">0.00% </v>
      </c>
      <c r="BY63" s="46"/>
      <c r="BZ63" s="46"/>
      <c r="CA63" s="46"/>
      <c r="CB63" s="46"/>
      <c r="CC63" s="46"/>
      <c r="CD63" s="46"/>
      <c r="CE63" s="46"/>
      <c r="CF63" s="46" t="str">
        <f>"     " &amp; "시운전" &amp; "(조진영 수석)" &amp; " " &amp; IF(P63="","",TEXT(P63,"M/D-")) &amp; IF(Q63="","",TEXT(Q63,"M/D")) &amp; " "</f>
        <v xml:space="preserve">     시운전(조진영 수석) 10/1-11/30 </v>
      </c>
      <c r="CG63" s="46"/>
    </row>
    <row r="64" spans="1:85" ht="12" customHeight="1" outlineLevel="2">
      <c r="A64" s="35"/>
      <c r="B64" s="35"/>
      <c r="C64" s="35">
        <v>3</v>
      </c>
      <c r="D64" s="36" t="s">
        <v>171</v>
      </c>
      <c r="E64" s="37"/>
      <c r="F64" s="37"/>
      <c r="G64" s="37" t="s">
        <v>172</v>
      </c>
      <c r="H64" s="37"/>
      <c r="I64" s="37"/>
      <c r="J64" s="37"/>
      <c r="K64" s="37"/>
      <c r="L64" s="37"/>
      <c r="M64" s="37"/>
      <c r="N64" s="37"/>
      <c r="O64" s="37"/>
      <c r="P64" s="38">
        <v>45200</v>
      </c>
      <c r="Q64" s="38">
        <v>45230</v>
      </c>
      <c r="R64" s="37"/>
      <c r="S64" s="39">
        <v>22</v>
      </c>
      <c r="T64" s="39">
        <v>0</v>
      </c>
      <c r="U64" s="39">
        <v>22</v>
      </c>
      <c r="V64" s="39">
        <v>0</v>
      </c>
      <c r="W64" s="38"/>
      <c r="X64" s="38"/>
      <c r="Y64" s="40"/>
      <c r="Z64" s="41">
        <v>0</v>
      </c>
      <c r="AA64" s="39">
        <v>1</v>
      </c>
      <c r="AB64" s="37" t="s">
        <v>139</v>
      </c>
      <c r="AC64" s="42"/>
      <c r="AD64" s="43">
        <v>0</v>
      </c>
      <c r="AE64" s="50">
        <v>0</v>
      </c>
      <c r="AF64" s="45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 t="str">
        <f>"" &amp; TEXT(AE64,"#0.00%") &amp; " "</f>
        <v xml:space="preserve">0.00% </v>
      </c>
      <c r="BY64" s="46"/>
      <c r="BZ64" s="46"/>
      <c r="CA64" s="46"/>
      <c r="CB64" s="46" t="str">
        <f>"   " &amp; "Off-Line Test" &amp; "(조진영 수석)" &amp; " " &amp; IF(P64="","",TEXT(P64,"M/D-")) &amp; IF(Q64="","",TEXT(Q64,"M/D")) &amp; " "</f>
        <v xml:space="preserve">   Off-Line Test(조진영 수석) 10/1-10/31 </v>
      </c>
      <c r="CC64" s="46"/>
      <c r="CD64" s="46"/>
      <c r="CE64" s="46"/>
      <c r="CF64" s="46"/>
      <c r="CG64" s="46"/>
    </row>
    <row r="65" spans="1:85" ht="12" customHeight="1" outlineLevel="2">
      <c r="A65" s="35"/>
      <c r="B65" s="35"/>
      <c r="C65" s="35">
        <v>3</v>
      </c>
      <c r="D65" s="36" t="s">
        <v>173</v>
      </c>
      <c r="E65" s="37"/>
      <c r="F65" s="37"/>
      <c r="G65" s="37" t="s">
        <v>174</v>
      </c>
      <c r="H65" s="37"/>
      <c r="I65" s="37"/>
      <c r="J65" s="37"/>
      <c r="K65" s="37"/>
      <c r="L65" s="37"/>
      <c r="M65" s="37"/>
      <c r="N65" s="37"/>
      <c r="O65" s="37"/>
      <c r="P65" s="38">
        <v>45231</v>
      </c>
      <c r="Q65" s="38">
        <v>45260</v>
      </c>
      <c r="R65" s="37"/>
      <c r="S65" s="39">
        <v>22</v>
      </c>
      <c r="T65" s="39">
        <v>0</v>
      </c>
      <c r="U65" s="39">
        <v>22</v>
      </c>
      <c r="V65" s="39">
        <v>0</v>
      </c>
      <c r="W65" s="38"/>
      <c r="X65" s="38"/>
      <c r="Y65" s="40"/>
      <c r="Z65" s="41">
        <v>0</v>
      </c>
      <c r="AA65" s="39">
        <v>1</v>
      </c>
      <c r="AB65" s="37" t="s">
        <v>161</v>
      </c>
      <c r="AC65" s="42"/>
      <c r="AD65" s="43">
        <v>0</v>
      </c>
      <c r="AE65" s="50">
        <v>0</v>
      </c>
      <c r="AF65" s="45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 t="str">
        <f>"   " &amp; TEXT(AE65,"#0.00%") &amp; " "</f>
        <v xml:space="preserve">   0.00% </v>
      </c>
      <c r="CC65" s="46"/>
      <c r="CD65" s="46"/>
      <c r="CE65" s="46"/>
      <c r="CF65" s="46" t="str">
        <f>"     " &amp; "On-Line Test" &amp; "(박상기 수석)" &amp; " " &amp; IF(P65="","",TEXT(P65,"M/D-")) &amp; IF(Q65="","",TEXT(Q65,"M/D")) &amp; " "</f>
        <v xml:space="preserve">     On-Line Test(박상기 수석) 11/1-11/30 </v>
      </c>
      <c r="CG65" s="46"/>
    </row>
    <row r="66" spans="1:85" ht="12" customHeight="1" outlineLevel="1">
      <c r="A66" s="35"/>
      <c r="B66" s="35" t="s">
        <v>54</v>
      </c>
      <c r="C66" s="35">
        <v>2</v>
      </c>
      <c r="D66" s="36" t="s">
        <v>175</v>
      </c>
      <c r="E66" s="37"/>
      <c r="F66" s="37" t="s">
        <v>176</v>
      </c>
      <c r="G66" s="37"/>
      <c r="H66" s="37"/>
      <c r="I66" s="37"/>
      <c r="J66" s="37"/>
      <c r="K66" s="37"/>
      <c r="L66" s="37"/>
      <c r="M66" s="37"/>
      <c r="N66" s="37"/>
      <c r="O66" s="37"/>
      <c r="P66" s="38">
        <v>45200</v>
      </c>
      <c r="Q66" s="38">
        <v>45260</v>
      </c>
      <c r="R66" s="37"/>
      <c r="S66" s="39">
        <v>77</v>
      </c>
      <c r="T66" s="39">
        <v>0</v>
      </c>
      <c r="U66" s="39">
        <v>44</v>
      </c>
      <c r="V66" s="39">
        <v>0</v>
      </c>
      <c r="W66" s="38"/>
      <c r="X66" s="38"/>
      <c r="Y66" s="40">
        <v>0</v>
      </c>
      <c r="Z66" s="41">
        <v>0</v>
      </c>
      <c r="AA66" s="39"/>
      <c r="AB66" s="37" t="s">
        <v>57</v>
      </c>
      <c r="AC66" s="42"/>
      <c r="AD66" s="43">
        <v>0</v>
      </c>
      <c r="AE66" s="49">
        <v>0</v>
      </c>
      <c r="AF66" s="45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 t="str">
        <f>"" &amp; TEXT(AE66,"#0.00%") &amp; " "</f>
        <v xml:space="preserve">0.00% </v>
      </c>
      <c r="BY66" s="46"/>
      <c r="BZ66" s="46"/>
      <c r="CA66" s="46"/>
      <c r="CB66" s="46"/>
      <c r="CC66" s="46"/>
      <c r="CD66" s="46"/>
      <c r="CE66" s="46"/>
      <c r="CF66" s="46" t="str">
        <f>"     " &amp; "인수인계" &amp; "(임성택 수석)" &amp; " " &amp; IF(P66="","",TEXT(P66,"M/D-")) &amp; IF(Q66="","",TEXT(Q66,"M/D")) &amp; " "</f>
        <v xml:space="preserve">     인수인계(임성택 수석) 10/1-11/30 </v>
      </c>
      <c r="CG66" s="46"/>
    </row>
    <row r="67" spans="1:85" ht="12" customHeight="1" outlineLevel="2">
      <c r="A67" s="35"/>
      <c r="B67" s="35"/>
      <c r="C67" s="35">
        <v>3</v>
      </c>
      <c r="D67" s="36" t="s">
        <v>177</v>
      </c>
      <c r="E67" s="37"/>
      <c r="F67" s="37"/>
      <c r="G67" s="37" t="s">
        <v>178</v>
      </c>
      <c r="H67" s="37"/>
      <c r="I67" s="37"/>
      <c r="J67" s="37"/>
      <c r="K67" s="37"/>
      <c r="L67" s="37"/>
      <c r="M67" s="37"/>
      <c r="N67" s="37"/>
      <c r="O67" s="37"/>
      <c r="P67" s="38">
        <v>45243</v>
      </c>
      <c r="Q67" s="38">
        <v>45257</v>
      </c>
      <c r="R67" s="37"/>
      <c r="S67" s="39">
        <v>33</v>
      </c>
      <c r="T67" s="39">
        <v>0</v>
      </c>
      <c r="U67" s="39">
        <v>11</v>
      </c>
      <c r="V67" s="39">
        <v>0</v>
      </c>
      <c r="W67" s="38"/>
      <c r="X67" s="38"/>
      <c r="Y67" s="40"/>
      <c r="Z67" s="41">
        <v>0</v>
      </c>
      <c r="AA67" s="39">
        <v>1</v>
      </c>
      <c r="AB67" s="37" t="s">
        <v>179</v>
      </c>
      <c r="AC67" s="42"/>
      <c r="AD67" s="43">
        <v>0</v>
      </c>
      <c r="AE67" s="50">
        <v>0</v>
      </c>
      <c r="AF67" s="45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 t="str">
        <f>" " &amp; TEXT(AE67,"#0.00%") &amp; " " &amp; "사용자 교육 및 인수인계" &amp; "(기구팀, 제어팀, 정보팀)" &amp; " " &amp; IF(P67="","",TEXT(P67,"M/D-")) &amp; IF(Q67="","",TEXT(Q67,"M/D")) &amp; " "</f>
        <v xml:space="preserve"> 0.00% 사용자 교육 및 인수인계(기구팀, 제어팀, 정보팀) 11/13-11/27 </v>
      </c>
      <c r="CE67" s="46"/>
      <c r="CF67" s="46"/>
      <c r="CG67" s="46"/>
    </row>
    <row r="68" spans="1:85" ht="12" customHeight="1" outlineLevel="2">
      <c r="A68" s="35"/>
      <c r="B68" s="35"/>
      <c r="C68" s="35">
        <v>3</v>
      </c>
      <c r="D68" s="36" t="s">
        <v>180</v>
      </c>
      <c r="E68" s="37"/>
      <c r="F68" s="37"/>
      <c r="G68" s="37" t="s">
        <v>107</v>
      </c>
      <c r="H68" s="37"/>
      <c r="I68" s="37"/>
      <c r="J68" s="37"/>
      <c r="K68" s="37"/>
      <c r="L68" s="37"/>
      <c r="M68" s="37"/>
      <c r="N68" s="37"/>
      <c r="O68" s="37"/>
      <c r="P68" s="38">
        <v>45200</v>
      </c>
      <c r="Q68" s="38">
        <v>45260</v>
      </c>
      <c r="R68" s="37"/>
      <c r="S68" s="39">
        <v>44</v>
      </c>
      <c r="T68" s="39">
        <v>0</v>
      </c>
      <c r="U68" s="39">
        <v>44</v>
      </c>
      <c r="V68" s="39">
        <v>0</v>
      </c>
      <c r="W68" s="38"/>
      <c r="X68" s="38"/>
      <c r="Y68" s="40"/>
      <c r="Z68" s="41">
        <v>0</v>
      </c>
      <c r="AA68" s="39">
        <v>1</v>
      </c>
      <c r="AB68" s="37" t="s">
        <v>100</v>
      </c>
      <c r="AC68" s="42"/>
      <c r="AD68" s="43">
        <v>0</v>
      </c>
      <c r="AE68" s="50">
        <v>0</v>
      </c>
      <c r="AF68" s="45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 t="str">
        <f>"" &amp; TEXT(AE68,"#0.00%") &amp; " "</f>
        <v xml:space="preserve">0.00% </v>
      </c>
      <c r="BY68" s="46"/>
      <c r="BZ68" s="46"/>
      <c r="CA68" s="46"/>
      <c r="CB68" s="46"/>
      <c r="CC68" s="46"/>
      <c r="CD68" s="46"/>
      <c r="CE68" s="46"/>
      <c r="CF68" s="46" t="str">
        <f>"     " &amp; "서류대응" &amp; "(조규철 선임)" &amp; " " &amp; IF(P68="","",TEXT(P68,"M/D-")) &amp; IF(Q68="","",TEXT(Q68,"M/D")) &amp; " "</f>
        <v xml:space="preserve">     서류대응(조규철 선임) 10/1-11/30 </v>
      </c>
      <c r="CG68" s="46"/>
    </row>
    <row r="69" spans="1:85" ht="12" customHeight="1">
      <c r="A69" s="52"/>
      <c r="B69" s="52"/>
      <c r="C69" s="52"/>
      <c r="D69" s="53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5"/>
      <c r="Q69" s="55"/>
      <c r="R69" s="54"/>
      <c r="S69" s="56"/>
      <c r="T69" s="56"/>
      <c r="U69" s="56"/>
      <c r="V69" s="56"/>
      <c r="W69" s="55"/>
      <c r="X69" s="55"/>
      <c r="Y69" s="57"/>
      <c r="Z69" s="58"/>
      <c r="AA69" s="56"/>
      <c r="AB69" s="54"/>
      <c r="AC69" s="59"/>
      <c r="AD69" s="60"/>
      <c r="AE69" s="61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</row>
  </sheetData>
  <sheetProtection formatCells="0" formatColumns="0" formatRows="0" insertColumns="0" insertRows="0" insertHyperlinks="0" deleteColumns="0" deleteRows="0" sort="0" autoFilter="0" pivotTables="0"/>
  <dataConsolidate/>
  <mergeCells count="51">
    <mergeCell ref="AV2:AY2"/>
    <mergeCell ref="D2:F2"/>
    <mergeCell ref="AF2:AI2"/>
    <mergeCell ref="AJ2:AM2"/>
    <mergeCell ref="AN2:AQ2"/>
    <mergeCell ref="AR2:AU2"/>
    <mergeCell ref="BX2:CA2"/>
    <mergeCell ref="CB2:CE2"/>
    <mergeCell ref="CF2:CI2"/>
    <mergeCell ref="A3:A4"/>
    <mergeCell ref="B3:B4"/>
    <mergeCell ref="C3:C4"/>
    <mergeCell ref="D3:D4"/>
    <mergeCell ref="E3:N4"/>
    <mergeCell ref="O3:O4"/>
    <mergeCell ref="P3:P4"/>
    <mergeCell ref="AZ2:BC2"/>
    <mergeCell ref="BD2:BG2"/>
    <mergeCell ref="BH2:BK2"/>
    <mergeCell ref="BL2:BO2"/>
    <mergeCell ref="BP2:BS2"/>
    <mergeCell ref="BT2:BW2"/>
    <mergeCell ref="AB3:AB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BL3:BO3"/>
    <mergeCell ref="AC3:AC4"/>
    <mergeCell ref="AD3:AD4"/>
    <mergeCell ref="AE3:AE4"/>
    <mergeCell ref="AF3:AI3"/>
    <mergeCell ref="AJ3:AM3"/>
    <mergeCell ref="AN3:AQ3"/>
    <mergeCell ref="AR3:AU3"/>
    <mergeCell ref="AV3:AY3"/>
    <mergeCell ref="AZ3:BC3"/>
    <mergeCell ref="BD3:BG3"/>
    <mergeCell ref="BH3:BK3"/>
    <mergeCell ref="BP3:BS3"/>
    <mergeCell ref="BT3:BW3"/>
    <mergeCell ref="BX3:CA3"/>
    <mergeCell ref="CB3:CE3"/>
    <mergeCell ref="CF3:CI3"/>
  </mergeCells>
  <phoneticPr fontId="3" type="noConversion"/>
  <conditionalFormatting sqref="D5:AD68">
    <cfRule type="expression" dxfId="6" priority="1">
      <formula>($B5="G")</formula>
    </cfRule>
  </conditionalFormatting>
  <hyperlinks>
    <hyperlink ref="AF1:BJ1" r:id="rId1" display="https://xlworks.net/xlgantt-project-scheduler/"/>
  </hyperlinks>
  <pageMargins left="0.19685039370078741" right="0.23622047244094491" top="0.43307086614173229" bottom="0.23622047244094491" header="0.23622047244094491" footer="0.19685039370078741"/>
  <pageSetup paperSize="9" scale="49" orientation="landscape" r:id="rId2"/>
  <headerFooter alignWithMargins="0">
    <oddFooter>&amp;L&amp;"-,보통"&amp;9XLGantt ©http://xlworks.net&amp;C&amp;"-,보통"&amp;9&amp;P/&amp;N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view="pageBreakPreview" zoomScaleNormal="100" zoomScaleSheetLayoutView="100" workbookViewId="0">
      <selection activeCell="B32" sqref="B32"/>
    </sheetView>
  </sheetViews>
  <sheetFormatPr defaultRowHeight="13.5"/>
  <cols>
    <col min="1" max="1" width="10.42578125" style="100" customWidth="1"/>
    <col min="2" max="2" width="31.140625" style="100" bestFit="1" customWidth="1"/>
    <col min="3" max="3" width="25.42578125" style="100" customWidth="1"/>
    <col min="4" max="4" width="21.5703125" style="100" bestFit="1" customWidth="1"/>
    <col min="5" max="6" width="6.5703125" style="100" customWidth="1"/>
    <col min="7" max="7" width="7.85546875" style="100" customWidth="1"/>
    <col min="8" max="8" width="17.140625" style="100" customWidth="1"/>
    <col min="9" max="10" width="6.5703125" style="100" customWidth="1"/>
    <col min="11" max="11" width="7.85546875" style="100" customWidth="1"/>
    <col min="12" max="12" width="13.140625" style="100" customWidth="1"/>
    <col min="13" max="13" width="7.28515625" style="100" customWidth="1"/>
    <col min="14" max="16384" width="9.140625" style="100"/>
  </cols>
  <sheetData>
    <row r="1" spans="1:13" ht="30" customHeight="1">
      <c r="A1" s="99" t="s">
        <v>259</v>
      </c>
      <c r="B1" s="99" t="s">
        <v>260</v>
      </c>
      <c r="C1" s="276" t="s">
        <v>261</v>
      </c>
      <c r="D1" s="276"/>
      <c r="E1" s="276"/>
      <c r="F1" s="276"/>
      <c r="G1" s="276"/>
      <c r="H1" s="276"/>
      <c r="I1" s="276"/>
      <c r="J1" s="276"/>
      <c r="K1" s="276"/>
      <c r="L1" s="99" t="s">
        <v>262</v>
      </c>
      <c r="M1" s="99" t="s">
        <v>198</v>
      </c>
    </row>
    <row r="2" spans="1:13" ht="30" customHeight="1">
      <c r="A2" s="99" t="s">
        <v>263</v>
      </c>
      <c r="B2" s="99" t="s">
        <v>264</v>
      </c>
      <c r="C2" s="276"/>
      <c r="D2" s="276"/>
      <c r="E2" s="276"/>
      <c r="F2" s="276"/>
      <c r="G2" s="276"/>
      <c r="H2" s="276"/>
      <c r="I2" s="276"/>
      <c r="J2" s="276"/>
      <c r="K2" s="276"/>
      <c r="L2" s="99" t="s">
        <v>265</v>
      </c>
      <c r="M2" s="99" t="s">
        <v>266</v>
      </c>
    </row>
    <row r="3" spans="1:13" ht="26.1" customHeight="1">
      <c r="A3" s="101" t="s">
        <v>267</v>
      </c>
      <c r="B3" s="102" t="s">
        <v>268</v>
      </c>
      <c r="C3" s="275" t="s">
        <v>269</v>
      </c>
      <c r="D3" s="275" t="s">
        <v>270</v>
      </c>
      <c r="E3" s="277" t="s">
        <v>271</v>
      </c>
      <c r="F3" s="277"/>
      <c r="G3" s="277"/>
      <c r="H3" s="275" t="s">
        <v>272</v>
      </c>
      <c r="I3" s="277" t="s">
        <v>273</v>
      </c>
      <c r="J3" s="277"/>
      <c r="K3" s="277"/>
      <c r="L3" s="275" t="s">
        <v>210</v>
      </c>
      <c r="M3" s="275" t="s">
        <v>274</v>
      </c>
    </row>
    <row r="4" spans="1:13" ht="30" customHeight="1">
      <c r="A4" s="101" t="s">
        <v>275</v>
      </c>
      <c r="B4" s="102" t="s">
        <v>276</v>
      </c>
      <c r="C4" s="275"/>
      <c r="D4" s="275"/>
      <c r="E4" s="102" t="s">
        <v>277</v>
      </c>
      <c r="F4" s="102" t="s">
        <v>278</v>
      </c>
      <c r="G4" s="102" t="s">
        <v>279</v>
      </c>
      <c r="H4" s="277"/>
      <c r="I4" s="102" t="s">
        <v>277</v>
      </c>
      <c r="J4" s="102" t="s">
        <v>278</v>
      </c>
      <c r="K4" s="102" t="s">
        <v>279</v>
      </c>
      <c r="L4" s="275"/>
      <c r="M4" s="275"/>
    </row>
    <row r="5" spans="1:13" ht="27">
      <c r="A5" s="103" t="s">
        <v>280</v>
      </c>
      <c r="B5" s="103" t="s">
        <v>281</v>
      </c>
      <c r="C5" s="103" t="s">
        <v>282</v>
      </c>
      <c r="D5" s="103" t="s">
        <v>283</v>
      </c>
      <c r="E5" s="104">
        <v>2</v>
      </c>
      <c r="F5" s="104">
        <v>1</v>
      </c>
      <c r="G5" s="105">
        <f>E5*F5</f>
        <v>2</v>
      </c>
      <c r="H5" s="106"/>
      <c r="I5" s="104"/>
      <c r="J5" s="104"/>
      <c r="K5" s="107"/>
      <c r="L5" s="108" t="s">
        <v>219</v>
      </c>
      <c r="M5" s="109"/>
    </row>
    <row r="6" spans="1:13" ht="27">
      <c r="A6" s="103"/>
      <c r="B6" s="103" t="s">
        <v>284</v>
      </c>
      <c r="C6" s="103" t="s">
        <v>285</v>
      </c>
      <c r="D6" s="103" t="s">
        <v>283</v>
      </c>
      <c r="E6" s="104">
        <v>2</v>
      </c>
      <c r="F6" s="104">
        <v>1</v>
      </c>
      <c r="G6" s="105">
        <f t="shared" ref="G6:G18" si="0">E6*F6</f>
        <v>2</v>
      </c>
      <c r="H6" s="106"/>
      <c r="I6" s="104"/>
      <c r="J6" s="104"/>
      <c r="K6" s="107"/>
      <c r="L6" s="108" t="s">
        <v>219</v>
      </c>
      <c r="M6" s="109"/>
    </row>
    <row r="7" spans="1:13" ht="27">
      <c r="A7" s="103"/>
      <c r="B7" s="103" t="s">
        <v>286</v>
      </c>
      <c r="C7" s="103" t="s">
        <v>287</v>
      </c>
      <c r="D7" s="103" t="s">
        <v>283</v>
      </c>
      <c r="E7" s="104">
        <v>2</v>
      </c>
      <c r="F7" s="104">
        <v>1</v>
      </c>
      <c r="G7" s="105">
        <f t="shared" si="0"/>
        <v>2</v>
      </c>
      <c r="H7" s="106"/>
      <c r="I7" s="104"/>
      <c r="J7" s="104"/>
      <c r="K7" s="107"/>
      <c r="L7" s="108" t="s">
        <v>219</v>
      </c>
      <c r="M7" s="109"/>
    </row>
    <row r="8" spans="1:13" ht="40.5">
      <c r="A8" s="103" t="s">
        <v>288</v>
      </c>
      <c r="B8" s="103" t="s">
        <v>289</v>
      </c>
      <c r="C8" s="103" t="s">
        <v>290</v>
      </c>
      <c r="D8" s="103" t="s">
        <v>291</v>
      </c>
      <c r="E8" s="104">
        <v>2</v>
      </c>
      <c r="F8" s="104">
        <v>1</v>
      </c>
      <c r="G8" s="105">
        <f t="shared" si="0"/>
        <v>2</v>
      </c>
      <c r="H8" s="106"/>
      <c r="I8" s="104"/>
      <c r="J8" s="104"/>
      <c r="K8" s="107"/>
      <c r="L8" s="108" t="s">
        <v>219</v>
      </c>
      <c r="M8" s="109"/>
    </row>
    <row r="9" spans="1:13" ht="40.5">
      <c r="A9" s="103"/>
      <c r="B9" s="103" t="s">
        <v>292</v>
      </c>
      <c r="C9" s="103" t="s">
        <v>293</v>
      </c>
      <c r="D9" s="103" t="s">
        <v>294</v>
      </c>
      <c r="E9" s="104">
        <v>2</v>
      </c>
      <c r="F9" s="104">
        <v>1</v>
      </c>
      <c r="G9" s="105">
        <f t="shared" si="0"/>
        <v>2</v>
      </c>
      <c r="H9" s="106"/>
      <c r="I9" s="104"/>
      <c r="J9" s="104"/>
      <c r="K9" s="107"/>
      <c r="L9" s="108" t="s">
        <v>219</v>
      </c>
      <c r="M9" s="109"/>
    </row>
    <row r="10" spans="1:13" ht="27">
      <c r="A10" s="103"/>
      <c r="B10" s="103" t="s">
        <v>295</v>
      </c>
      <c r="C10" s="103" t="s">
        <v>296</v>
      </c>
      <c r="D10" s="106" t="s">
        <v>297</v>
      </c>
      <c r="E10" s="104">
        <v>2</v>
      </c>
      <c r="F10" s="104">
        <v>1</v>
      </c>
      <c r="G10" s="105">
        <f t="shared" si="0"/>
        <v>2</v>
      </c>
      <c r="H10" s="106"/>
      <c r="I10" s="104"/>
      <c r="J10" s="104"/>
      <c r="K10" s="107"/>
      <c r="L10" s="108" t="s">
        <v>219</v>
      </c>
      <c r="M10" s="109"/>
    </row>
    <row r="11" spans="1:13" ht="27">
      <c r="A11" s="103"/>
      <c r="B11" s="103" t="s">
        <v>298</v>
      </c>
      <c r="C11" s="103" t="s">
        <v>299</v>
      </c>
      <c r="D11" s="106" t="s">
        <v>300</v>
      </c>
      <c r="E11" s="104">
        <v>2</v>
      </c>
      <c r="F11" s="104">
        <v>1</v>
      </c>
      <c r="G11" s="105">
        <f t="shared" si="0"/>
        <v>2</v>
      </c>
      <c r="H11" s="106"/>
      <c r="I11" s="104"/>
      <c r="J11" s="104"/>
      <c r="K11" s="107"/>
      <c r="L11" s="108" t="s">
        <v>219</v>
      </c>
      <c r="M11" s="109"/>
    </row>
    <row r="12" spans="1:13" ht="40.5">
      <c r="A12" s="103"/>
      <c r="B12" s="103" t="s">
        <v>301</v>
      </c>
      <c r="C12" s="103" t="s">
        <v>302</v>
      </c>
      <c r="D12" s="106" t="s">
        <v>294</v>
      </c>
      <c r="E12" s="104">
        <v>2</v>
      </c>
      <c r="F12" s="104">
        <v>1</v>
      </c>
      <c r="G12" s="105">
        <f t="shared" si="0"/>
        <v>2</v>
      </c>
      <c r="H12" s="106"/>
      <c r="I12" s="104"/>
      <c r="J12" s="104"/>
      <c r="K12" s="107"/>
      <c r="L12" s="108" t="s">
        <v>219</v>
      </c>
      <c r="M12" s="109"/>
    </row>
    <row r="13" spans="1:13" ht="27">
      <c r="A13" s="103"/>
      <c r="B13" s="103" t="s">
        <v>303</v>
      </c>
      <c r="C13" s="103" t="s">
        <v>304</v>
      </c>
      <c r="D13" s="106" t="s">
        <v>305</v>
      </c>
      <c r="E13" s="104">
        <v>2</v>
      </c>
      <c r="F13" s="104">
        <v>1</v>
      </c>
      <c r="G13" s="105">
        <f t="shared" si="0"/>
        <v>2</v>
      </c>
      <c r="H13" s="106"/>
      <c r="I13" s="104"/>
      <c r="J13" s="104"/>
      <c r="K13" s="107"/>
      <c r="L13" s="108" t="s">
        <v>219</v>
      </c>
      <c r="M13" s="109"/>
    </row>
    <row r="14" spans="1:13" ht="23.25" customHeight="1">
      <c r="A14" s="103"/>
      <c r="B14" s="103" t="s">
        <v>306</v>
      </c>
      <c r="C14" s="103" t="s">
        <v>307</v>
      </c>
      <c r="D14" s="106" t="s">
        <v>308</v>
      </c>
      <c r="E14" s="104">
        <v>2</v>
      </c>
      <c r="F14" s="104">
        <v>1</v>
      </c>
      <c r="G14" s="105">
        <f t="shared" si="0"/>
        <v>2</v>
      </c>
      <c r="H14" s="106"/>
      <c r="I14" s="104"/>
      <c r="J14" s="104"/>
      <c r="K14" s="107"/>
      <c r="L14" s="108" t="s">
        <v>219</v>
      </c>
      <c r="M14" s="109"/>
    </row>
    <row r="15" spans="1:13" ht="40.5">
      <c r="A15" s="103"/>
      <c r="B15" s="103" t="s">
        <v>309</v>
      </c>
      <c r="C15" s="103" t="s">
        <v>310</v>
      </c>
      <c r="D15" s="103" t="s">
        <v>311</v>
      </c>
      <c r="E15" s="104">
        <v>2</v>
      </c>
      <c r="F15" s="104">
        <v>3</v>
      </c>
      <c r="G15" s="105">
        <f t="shared" si="0"/>
        <v>6</v>
      </c>
      <c r="H15" s="103" t="s">
        <v>312</v>
      </c>
      <c r="I15" s="104">
        <v>1</v>
      </c>
      <c r="J15" s="104">
        <v>3</v>
      </c>
      <c r="K15" s="105">
        <f>I15*J15</f>
        <v>3</v>
      </c>
      <c r="L15" s="108" t="s">
        <v>219</v>
      </c>
      <c r="M15" s="109"/>
    </row>
    <row r="16" spans="1:13" ht="27">
      <c r="A16" s="103"/>
      <c r="B16" s="103" t="s">
        <v>313</v>
      </c>
      <c r="C16" s="103" t="s">
        <v>314</v>
      </c>
      <c r="D16" s="106" t="s">
        <v>315</v>
      </c>
      <c r="E16" s="104">
        <v>2</v>
      </c>
      <c r="F16" s="104">
        <v>1</v>
      </c>
      <c r="G16" s="105">
        <f t="shared" si="0"/>
        <v>2</v>
      </c>
      <c r="H16" s="106"/>
      <c r="I16" s="104"/>
      <c r="J16" s="104"/>
      <c r="K16" s="107"/>
      <c r="L16" s="108" t="s">
        <v>219</v>
      </c>
      <c r="M16" s="109"/>
    </row>
    <row r="17" spans="1:13" ht="40.5">
      <c r="A17" s="103"/>
      <c r="B17" s="103" t="s">
        <v>316</v>
      </c>
      <c r="C17" s="103" t="s">
        <v>317</v>
      </c>
      <c r="D17" s="106" t="s">
        <v>318</v>
      </c>
      <c r="E17" s="104">
        <v>2</v>
      </c>
      <c r="F17" s="104">
        <v>1</v>
      </c>
      <c r="G17" s="105">
        <f t="shared" si="0"/>
        <v>2</v>
      </c>
      <c r="H17" s="106"/>
      <c r="I17" s="104"/>
      <c r="J17" s="104"/>
      <c r="K17" s="107"/>
      <c r="L17" s="108" t="s">
        <v>219</v>
      </c>
      <c r="M17" s="109"/>
    </row>
    <row r="18" spans="1:13" ht="40.5">
      <c r="A18" s="103"/>
      <c r="B18" s="103" t="s">
        <v>319</v>
      </c>
      <c r="C18" s="103" t="s">
        <v>320</v>
      </c>
      <c r="D18" s="106" t="s">
        <v>321</v>
      </c>
      <c r="E18" s="104">
        <v>2</v>
      </c>
      <c r="F18" s="104">
        <v>1</v>
      </c>
      <c r="G18" s="105">
        <f t="shared" si="0"/>
        <v>2</v>
      </c>
      <c r="H18" s="106"/>
      <c r="I18" s="104"/>
      <c r="J18" s="104"/>
      <c r="K18" s="107"/>
      <c r="L18" s="108" t="s">
        <v>219</v>
      </c>
      <c r="M18" s="109"/>
    </row>
    <row r="19" spans="1:13" ht="40.5">
      <c r="A19" s="103"/>
      <c r="B19" s="103" t="s">
        <v>376</v>
      </c>
      <c r="C19" s="103" t="s">
        <v>331</v>
      </c>
      <c r="D19" s="103" t="s">
        <v>332</v>
      </c>
      <c r="E19" s="104">
        <v>2</v>
      </c>
      <c r="F19" s="104">
        <v>1</v>
      </c>
      <c r="G19" s="105">
        <f>E19*F19</f>
        <v>2</v>
      </c>
      <c r="H19" s="106"/>
      <c r="I19" s="104"/>
      <c r="J19" s="104"/>
      <c r="K19" s="107"/>
      <c r="L19" s="108" t="s">
        <v>219</v>
      </c>
      <c r="M19" s="109"/>
    </row>
    <row r="20" spans="1:13" ht="27">
      <c r="A20" s="99" t="s">
        <v>259</v>
      </c>
      <c r="B20" s="99" t="s">
        <v>322</v>
      </c>
      <c r="C20" s="276" t="s">
        <v>261</v>
      </c>
      <c r="D20" s="276"/>
      <c r="E20" s="276"/>
      <c r="F20" s="276"/>
      <c r="G20" s="276"/>
      <c r="H20" s="276"/>
      <c r="I20" s="276"/>
      <c r="J20" s="276"/>
      <c r="K20" s="276"/>
      <c r="L20" s="99" t="s">
        <v>262</v>
      </c>
      <c r="M20" s="99" t="s">
        <v>219</v>
      </c>
    </row>
    <row r="21" spans="1:13" ht="27">
      <c r="A21" s="99" t="s">
        <v>263</v>
      </c>
      <c r="B21" s="99" t="s">
        <v>323</v>
      </c>
      <c r="C21" s="276"/>
      <c r="D21" s="276"/>
      <c r="E21" s="276"/>
      <c r="F21" s="276"/>
      <c r="G21" s="276"/>
      <c r="H21" s="276"/>
      <c r="I21" s="276"/>
      <c r="J21" s="276"/>
      <c r="K21" s="276"/>
      <c r="L21" s="99" t="s">
        <v>265</v>
      </c>
      <c r="M21" s="99" t="s">
        <v>266</v>
      </c>
    </row>
    <row r="22" spans="1:13" ht="21" customHeight="1">
      <c r="A22" s="101" t="s">
        <v>267</v>
      </c>
      <c r="B22" s="102" t="s">
        <v>324</v>
      </c>
      <c r="C22" s="275" t="s">
        <v>269</v>
      </c>
      <c r="D22" s="275" t="s">
        <v>270</v>
      </c>
      <c r="E22" s="277" t="s">
        <v>271</v>
      </c>
      <c r="F22" s="277"/>
      <c r="G22" s="277"/>
      <c r="H22" s="275" t="s">
        <v>272</v>
      </c>
      <c r="I22" s="277" t="s">
        <v>273</v>
      </c>
      <c r="J22" s="277"/>
      <c r="K22" s="277"/>
      <c r="L22" s="275" t="s">
        <v>210</v>
      </c>
      <c r="M22" s="275" t="s">
        <v>274</v>
      </c>
    </row>
    <row r="23" spans="1:13" ht="27">
      <c r="A23" s="101" t="s">
        <v>275</v>
      </c>
      <c r="B23" s="102" t="s">
        <v>325</v>
      </c>
      <c r="C23" s="275"/>
      <c r="D23" s="275"/>
      <c r="E23" s="102" t="s">
        <v>277</v>
      </c>
      <c r="F23" s="102" t="s">
        <v>278</v>
      </c>
      <c r="G23" s="102" t="s">
        <v>279</v>
      </c>
      <c r="H23" s="277"/>
      <c r="I23" s="102" t="s">
        <v>277</v>
      </c>
      <c r="J23" s="102" t="s">
        <v>278</v>
      </c>
      <c r="K23" s="102" t="s">
        <v>279</v>
      </c>
      <c r="L23" s="275"/>
      <c r="M23" s="275"/>
    </row>
    <row r="24" spans="1:13" ht="27">
      <c r="A24" s="103" t="s">
        <v>280</v>
      </c>
      <c r="B24" s="103" t="s">
        <v>326</v>
      </c>
      <c r="C24" s="103" t="s">
        <v>327</v>
      </c>
      <c r="D24" s="103" t="s">
        <v>283</v>
      </c>
      <c r="E24" s="104">
        <v>2</v>
      </c>
      <c r="F24" s="104">
        <v>1</v>
      </c>
      <c r="G24" s="105">
        <f t="shared" ref="G24:G32" si="1">E24*F24</f>
        <v>2</v>
      </c>
      <c r="H24" s="106"/>
      <c r="I24" s="104"/>
      <c r="J24" s="104"/>
      <c r="K24" s="107"/>
      <c r="L24" s="108" t="s">
        <v>219</v>
      </c>
      <c r="M24" s="109"/>
    </row>
    <row r="25" spans="1:13" ht="27">
      <c r="A25" s="103"/>
      <c r="B25" s="103" t="s">
        <v>328</v>
      </c>
      <c r="C25" s="103" t="s">
        <v>329</v>
      </c>
      <c r="D25" s="103" t="s">
        <v>330</v>
      </c>
      <c r="E25" s="104">
        <v>2</v>
      </c>
      <c r="F25" s="104">
        <v>1</v>
      </c>
      <c r="G25" s="105">
        <f t="shared" si="1"/>
        <v>2</v>
      </c>
      <c r="H25" s="106"/>
      <c r="I25" s="104"/>
      <c r="J25" s="104"/>
      <c r="K25" s="107"/>
      <c r="L25" s="108" t="s">
        <v>219</v>
      </c>
      <c r="M25" s="109"/>
    </row>
    <row r="26" spans="1:13" ht="27">
      <c r="A26" s="103"/>
      <c r="B26" s="103" t="s">
        <v>377</v>
      </c>
      <c r="C26" s="103" t="s">
        <v>333</v>
      </c>
      <c r="D26" s="103" t="s">
        <v>334</v>
      </c>
      <c r="E26" s="104">
        <v>2</v>
      </c>
      <c r="F26" s="104">
        <v>1</v>
      </c>
      <c r="G26" s="105">
        <f t="shared" si="1"/>
        <v>2</v>
      </c>
      <c r="H26" s="106"/>
      <c r="I26" s="104"/>
      <c r="J26" s="104"/>
      <c r="K26" s="107"/>
      <c r="L26" s="108" t="s">
        <v>219</v>
      </c>
      <c r="M26" s="109"/>
    </row>
    <row r="27" spans="1:13" ht="27">
      <c r="A27" s="103"/>
      <c r="B27" s="103" t="s">
        <v>378</v>
      </c>
      <c r="C27" s="103" t="s">
        <v>335</v>
      </c>
      <c r="D27" s="106" t="s">
        <v>336</v>
      </c>
      <c r="E27" s="104">
        <v>2</v>
      </c>
      <c r="F27" s="104">
        <v>1</v>
      </c>
      <c r="G27" s="105">
        <f t="shared" si="1"/>
        <v>2</v>
      </c>
      <c r="H27" s="106"/>
      <c r="I27" s="104"/>
      <c r="J27" s="104"/>
      <c r="K27" s="107"/>
      <c r="L27" s="108" t="s">
        <v>219</v>
      </c>
      <c r="M27" s="109"/>
    </row>
    <row r="28" spans="1:13" ht="27">
      <c r="A28" s="103"/>
      <c r="B28" s="103" t="s">
        <v>379</v>
      </c>
      <c r="C28" s="103" t="s">
        <v>333</v>
      </c>
      <c r="D28" s="106" t="s">
        <v>283</v>
      </c>
      <c r="E28" s="104">
        <v>2</v>
      </c>
      <c r="F28" s="104">
        <v>1</v>
      </c>
      <c r="G28" s="105">
        <f t="shared" si="1"/>
        <v>2</v>
      </c>
      <c r="H28" s="106"/>
      <c r="I28" s="104"/>
      <c r="J28" s="104"/>
      <c r="K28" s="107"/>
      <c r="L28" s="108" t="s">
        <v>219</v>
      </c>
      <c r="M28" s="109"/>
    </row>
    <row r="29" spans="1:13" ht="40.5">
      <c r="A29" s="103"/>
      <c r="B29" s="103" t="s">
        <v>380</v>
      </c>
      <c r="C29" s="103" t="s">
        <v>331</v>
      </c>
      <c r="D29" s="106" t="s">
        <v>332</v>
      </c>
      <c r="E29" s="104">
        <v>2</v>
      </c>
      <c r="F29" s="104">
        <v>1</v>
      </c>
      <c r="G29" s="105">
        <f t="shared" si="1"/>
        <v>2</v>
      </c>
      <c r="H29" s="106"/>
      <c r="I29" s="104"/>
      <c r="J29" s="104"/>
      <c r="K29" s="107"/>
      <c r="L29" s="108" t="s">
        <v>219</v>
      </c>
      <c r="M29" s="109"/>
    </row>
    <row r="30" spans="1:13" ht="27">
      <c r="A30" s="103" t="s">
        <v>337</v>
      </c>
      <c r="B30" s="103" t="s">
        <v>338</v>
      </c>
      <c r="C30" s="103" t="s">
        <v>339</v>
      </c>
      <c r="D30" s="106" t="s">
        <v>340</v>
      </c>
      <c r="E30" s="104">
        <v>2</v>
      </c>
      <c r="F30" s="104">
        <v>1</v>
      </c>
      <c r="G30" s="105">
        <f t="shared" si="1"/>
        <v>2</v>
      </c>
      <c r="H30" s="106"/>
      <c r="I30" s="104"/>
      <c r="J30" s="104"/>
      <c r="K30" s="107"/>
      <c r="L30" s="108" t="s">
        <v>219</v>
      </c>
      <c r="M30" s="109"/>
    </row>
    <row r="31" spans="1:13" ht="27">
      <c r="A31" s="103" t="s">
        <v>170</v>
      </c>
      <c r="B31" s="103" t="s">
        <v>381</v>
      </c>
      <c r="C31" s="103" t="s">
        <v>341</v>
      </c>
      <c r="D31" s="106" t="s">
        <v>342</v>
      </c>
      <c r="E31" s="104">
        <v>2</v>
      </c>
      <c r="F31" s="104">
        <v>1</v>
      </c>
      <c r="G31" s="105">
        <f t="shared" si="1"/>
        <v>2</v>
      </c>
      <c r="H31" s="106"/>
      <c r="I31" s="104"/>
      <c r="J31" s="104"/>
      <c r="K31" s="107"/>
      <c r="L31" s="108" t="s">
        <v>219</v>
      </c>
      <c r="M31" s="109"/>
    </row>
    <row r="32" spans="1:13" ht="27">
      <c r="A32" s="103"/>
      <c r="B32" s="103" t="s">
        <v>343</v>
      </c>
      <c r="C32" s="103" t="s">
        <v>344</v>
      </c>
      <c r="D32" s="106" t="s">
        <v>342</v>
      </c>
      <c r="E32" s="104">
        <v>2</v>
      </c>
      <c r="F32" s="104">
        <v>1</v>
      </c>
      <c r="G32" s="105">
        <f t="shared" si="1"/>
        <v>2</v>
      </c>
      <c r="H32" s="106"/>
      <c r="I32" s="104"/>
      <c r="J32" s="104"/>
      <c r="K32" s="107"/>
      <c r="L32" s="108" t="s">
        <v>219</v>
      </c>
      <c r="M32" s="109"/>
    </row>
  </sheetData>
  <mergeCells count="16">
    <mergeCell ref="C1:K2"/>
    <mergeCell ref="C3:C4"/>
    <mergeCell ref="D3:D4"/>
    <mergeCell ref="E3:G3"/>
    <mergeCell ref="H3:H4"/>
    <mergeCell ref="I3:K3"/>
    <mergeCell ref="L3:L4"/>
    <mergeCell ref="M3:M4"/>
    <mergeCell ref="C20:K21"/>
    <mergeCell ref="C22:C23"/>
    <mergeCell ref="D22:D23"/>
    <mergeCell ref="E22:G22"/>
    <mergeCell ref="H22:H23"/>
    <mergeCell ref="I22:K22"/>
    <mergeCell ref="L22:L23"/>
    <mergeCell ref="M22:M23"/>
  </mergeCells>
  <phoneticPr fontId="3" type="noConversion"/>
  <conditionalFormatting sqref="G24:G32 G5:G19">
    <cfRule type="cellIs" dxfId="5" priority="7" operator="greaterThan">
      <formula>5</formula>
    </cfRule>
    <cfRule type="cellIs" dxfId="4" priority="8" operator="greaterThan">
      <formula>8</formula>
    </cfRule>
    <cfRule type="cellIs" dxfId="3" priority="9" operator="greaterThan">
      <formula>8</formula>
    </cfRule>
  </conditionalFormatting>
  <conditionalFormatting sqref="K15">
    <cfRule type="cellIs" dxfId="2" priority="4" operator="greaterThan">
      <formula>5</formula>
    </cfRule>
    <cfRule type="cellIs" dxfId="1" priority="5" operator="greaterThan">
      <formula>8</formula>
    </cfRule>
    <cfRule type="cellIs" dxfId="0" priority="6" operator="greaterThan">
      <formula>8</formula>
    </cfRule>
  </conditionalFormatting>
  <dataValidations count="2">
    <dataValidation type="list" allowBlank="1" showInputMessage="1" showErrorMessage="1" sqref="F5:F19 F24:F25 F26:F32 J5:J19 J24:J25 J26:J32">
      <formula1>"1, 2, 3, 4"</formula1>
    </dataValidation>
    <dataValidation type="list" allowBlank="1" showInputMessage="1" showErrorMessage="1" sqref="E5:E19 E24:E25 E26:E32 I5:I19 I24:I25 I26:I32">
      <formula1>"1, 2, 3, 4, 5"</formula1>
    </dataValidation>
  </dataValidations>
  <pageMargins left="0" right="0" top="0.55118110236220474" bottom="0.74803149606299213" header="0.31496062992125984" footer="0.31496062992125984"/>
  <pageSetup paperSize="9" scale="69" orientation="landscape" horizontalDpi="300" verticalDpi="300" r:id="rId1"/>
  <rowBreaks count="1" manualBreakCount="1">
    <brk id="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Q12"/>
  <sheetViews>
    <sheetView zoomScale="85" zoomScaleNormal="85" workbookViewId="0">
      <selection activeCell="G9" sqref="G9"/>
    </sheetView>
  </sheetViews>
  <sheetFormatPr defaultRowHeight="16.5"/>
  <cols>
    <col min="1" max="2" width="9.140625" style="72"/>
    <col min="3" max="3" width="10.28515625" style="72" customWidth="1"/>
    <col min="4" max="11" width="9.140625" style="72"/>
    <col min="12" max="17" width="17.28515625" style="72" customWidth="1"/>
    <col min="18" max="16384" width="9.140625" style="72"/>
  </cols>
  <sheetData>
    <row r="1" spans="6:17" ht="30" customHeight="1">
      <c r="F1" s="278" t="s">
        <v>345</v>
      </c>
      <c r="G1" s="278"/>
      <c r="H1" s="278"/>
      <c r="I1" s="278"/>
      <c r="J1" s="278"/>
      <c r="K1" s="278"/>
      <c r="L1" s="278"/>
      <c r="M1" s="278"/>
    </row>
    <row r="2" spans="6:17" ht="30" customHeight="1">
      <c r="F2" s="278"/>
      <c r="G2" s="278"/>
      <c r="H2" s="278"/>
      <c r="I2" s="278"/>
      <c r="J2" s="278"/>
      <c r="K2" s="278"/>
      <c r="L2" s="278"/>
      <c r="M2" s="278"/>
    </row>
    <row r="3" spans="6:17" ht="30" customHeight="1" thickBot="1">
      <c r="H3" s="110"/>
      <c r="L3" s="279" t="s">
        <v>346</v>
      </c>
      <c r="M3" s="279"/>
      <c r="N3" s="279"/>
      <c r="O3" s="279"/>
      <c r="P3" s="279"/>
      <c r="Q3" s="279"/>
    </row>
    <row r="4" spans="6:17" ht="36" customHeight="1">
      <c r="L4" s="111"/>
      <c r="M4" s="112" t="s">
        <v>347</v>
      </c>
      <c r="N4" s="112" t="s">
        <v>348</v>
      </c>
      <c r="O4" s="112" t="s">
        <v>349</v>
      </c>
      <c r="P4" s="112" t="s">
        <v>350</v>
      </c>
      <c r="Q4" s="113" t="s">
        <v>351</v>
      </c>
    </row>
    <row r="5" spans="6:17" ht="36" customHeight="1">
      <c r="L5" s="114" t="s">
        <v>352</v>
      </c>
      <c r="M5" s="115" t="s">
        <v>208</v>
      </c>
      <c r="N5" s="115">
        <v>4</v>
      </c>
      <c r="O5" s="115">
        <v>3</v>
      </c>
      <c r="P5" s="115">
        <v>2</v>
      </c>
      <c r="Q5" s="116">
        <v>1</v>
      </c>
    </row>
    <row r="6" spans="6:17" ht="36" customHeight="1">
      <c r="L6" s="114" t="s">
        <v>353</v>
      </c>
      <c r="M6" s="115">
        <v>5</v>
      </c>
      <c r="N6" s="117">
        <v>20</v>
      </c>
      <c r="O6" s="118">
        <v>15</v>
      </c>
      <c r="P6" s="119">
        <v>10</v>
      </c>
      <c r="Q6" s="120">
        <v>5</v>
      </c>
    </row>
    <row r="7" spans="6:17" ht="36" customHeight="1">
      <c r="L7" s="114" t="s">
        <v>354</v>
      </c>
      <c r="M7" s="115">
        <v>4</v>
      </c>
      <c r="N7" s="117">
        <v>16</v>
      </c>
      <c r="O7" s="118">
        <v>12</v>
      </c>
      <c r="P7" s="119">
        <v>8</v>
      </c>
      <c r="Q7" s="120">
        <v>4</v>
      </c>
    </row>
    <row r="8" spans="6:17" ht="36" customHeight="1">
      <c r="L8" s="114" t="s">
        <v>350</v>
      </c>
      <c r="M8" s="115">
        <v>3</v>
      </c>
      <c r="N8" s="118">
        <v>12</v>
      </c>
      <c r="O8" s="119">
        <v>9</v>
      </c>
      <c r="P8" s="119">
        <v>6</v>
      </c>
      <c r="Q8" s="120">
        <v>3</v>
      </c>
    </row>
    <row r="9" spans="6:17" ht="36" customHeight="1">
      <c r="L9" s="114" t="s">
        <v>355</v>
      </c>
      <c r="M9" s="115">
        <v>2</v>
      </c>
      <c r="N9" s="119">
        <v>8</v>
      </c>
      <c r="O9" s="119">
        <v>6</v>
      </c>
      <c r="P9" s="121">
        <v>4</v>
      </c>
      <c r="Q9" s="120">
        <v>2</v>
      </c>
    </row>
    <row r="10" spans="6:17" ht="36" customHeight="1" thickBot="1">
      <c r="L10" s="122" t="s">
        <v>356</v>
      </c>
      <c r="M10" s="123">
        <v>1</v>
      </c>
      <c r="N10" s="124">
        <v>4</v>
      </c>
      <c r="O10" s="124">
        <v>3</v>
      </c>
      <c r="P10" s="124">
        <v>2</v>
      </c>
      <c r="Q10" s="125">
        <v>1</v>
      </c>
    </row>
    <row r="11" spans="6:17" ht="30" customHeight="1"/>
    <row r="12" spans="6:17" ht="30" customHeight="1"/>
  </sheetData>
  <mergeCells count="2">
    <mergeCell ref="F1:M2"/>
    <mergeCell ref="L3:Q3"/>
  </mergeCells>
  <phoneticPr fontId="3" type="noConversion"/>
  <pageMargins left="0.11811023622047245" right="0.11811023622047245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Normal="100" workbookViewId="0"/>
  </sheetViews>
  <sheetFormatPr defaultRowHeight="16.5"/>
  <cols>
    <col min="1" max="1" width="17.28515625" style="72" customWidth="1"/>
    <col min="2" max="2" width="30.42578125" style="72" customWidth="1"/>
    <col min="3" max="3" width="3.5703125" style="161" customWidth="1"/>
    <col min="4" max="4" width="46.85546875" style="72" customWidth="1"/>
    <col min="5" max="5" width="11.28515625" style="72" customWidth="1"/>
    <col min="6" max="6" width="8.42578125" style="72" customWidth="1"/>
    <col min="7" max="8" width="9.140625" style="72" customWidth="1"/>
    <col min="9" max="9" width="8.85546875" style="72" customWidth="1"/>
    <col min="10" max="10" width="10.5703125" style="161" customWidth="1"/>
    <col min="11" max="16384" width="9.140625" style="72"/>
  </cols>
  <sheetData>
    <row r="1" spans="1:10" ht="30" customHeight="1">
      <c r="A1" s="126" t="s">
        <v>357</v>
      </c>
      <c r="B1" s="127"/>
      <c r="C1" s="283" t="s">
        <v>358</v>
      </c>
      <c r="D1" s="283"/>
      <c r="E1" s="283"/>
      <c r="F1" s="283"/>
      <c r="G1" s="284"/>
      <c r="H1" s="287" t="s">
        <v>262</v>
      </c>
      <c r="I1" s="288"/>
      <c r="J1" s="128" t="s">
        <v>359</v>
      </c>
    </row>
    <row r="2" spans="1:10" ht="30" customHeight="1">
      <c r="A2" s="129" t="s">
        <v>263</v>
      </c>
      <c r="B2" s="130" t="s">
        <v>360</v>
      </c>
      <c r="C2" s="285"/>
      <c r="D2" s="285"/>
      <c r="E2" s="285"/>
      <c r="F2" s="285"/>
      <c r="G2" s="286"/>
      <c r="H2" s="289" t="s">
        <v>265</v>
      </c>
      <c r="I2" s="290"/>
      <c r="J2" s="131" t="s">
        <v>359</v>
      </c>
    </row>
    <row r="3" spans="1:10" ht="26.1" customHeight="1">
      <c r="A3" s="132" t="s">
        <v>267</v>
      </c>
      <c r="B3" s="133"/>
      <c r="C3" s="291" t="s">
        <v>361</v>
      </c>
      <c r="D3" s="291"/>
      <c r="E3" s="292" t="s">
        <v>362</v>
      </c>
      <c r="F3" s="293"/>
      <c r="G3" s="293"/>
      <c r="H3" s="293"/>
      <c r="I3" s="294" t="s">
        <v>363</v>
      </c>
      <c r="J3" s="280" t="s">
        <v>364</v>
      </c>
    </row>
    <row r="4" spans="1:10" ht="30" customHeight="1">
      <c r="A4" s="134" t="s">
        <v>325</v>
      </c>
      <c r="B4" s="135" t="s">
        <v>365</v>
      </c>
      <c r="C4" s="291"/>
      <c r="D4" s="291"/>
      <c r="E4" s="136" t="s">
        <v>366</v>
      </c>
      <c r="F4" s="137" t="s">
        <v>367</v>
      </c>
      <c r="G4" s="138" t="s">
        <v>210</v>
      </c>
      <c r="H4" s="139" t="s">
        <v>368</v>
      </c>
      <c r="I4" s="295"/>
      <c r="J4" s="281"/>
    </row>
    <row r="5" spans="1:10" ht="21.95" customHeight="1">
      <c r="A5" s="140"/>
      <c r="B5" s="141"/>
      <c r="C5" s="142" t="s">
        <v>369</v>
      </c>
      <c r="D5" s="143"/>
      <c r="E5" s="144"/>
      <c r="F5" s="145"/>
      <c r="G5" s="146"/>
      <c r="H5" s="147"/>
      <c r="I5" s="141"/>
      <c r="J5" s="148" t="s">
        <v>370</v>
      </c>
    </row>
    <row r="6" spans="1:10" ht="21.95" customHeight="1">
      <c r="A6" s="140"/>
      <c r="B6" s="141"/>
      <c r="C6" s="142" t="s">
        <v>371</v>
      </c>
      <c r="D6" s="149"/>
      <c r="E6" s="144"/>
      <c r="F6" s="145"/>
      <c r="G6" s="141"/>
      <c r="H6" s="141"/>
      <c r="I6" s="141"/>
      <c r="J6" s="148"/>
    </row>
    <row r="7" spans="1:10" ht="21.95" customHeight="1">
      <c r="A7" s="140"/>
      <c r="B7" s="141"/>
      <c r="C7" s="142"/>
      <c r="D7" s="149"/>
      <c r="E7" s="144"/>
      <c r="F7" s="145"/>
      <c r="G7" s="141"/>
      <c r="H7" s="141"/>
      <c r="I7" s="141"/>
      <c r="J7" s="148"/>
    </row>
    <row r="8" spans="1:10" ht="21.95" customHeight="1">
      <c r="A8" s="140"/>
      <c r="B8" s="141"/>
      <c r="C8" s="142"/>
      <c r="D8" s="149"/>
      <c r="E8" s="144"/>
      <c r="F8" s="145"/>
      <c r="G8" s="141"/>
      <c r="H8" s="141"/>
      <c r="I8" s="141"/>
      <c r="J8" s="148"/>
    </row>
    <row r="9" spans="1:10" ht="21.95" customHeight="1">
      <c r="A9" s="140"/>
      <c r="B9" s="141"/>
      <c r="C9" s="142"/>
      <c r="D9" s="149"/>
      <c r="E9" s="144"/>
      <c r="F9" s="145"/>
      <c r="G9" s="141"/>
      <c r="H9" s="141"/>
      <c r="I9" s="141"/>
      <c r="J9" s="148"/>
    </row>
    <row r="10" spans="1:10" ht="21.95" customHeight="1">
      <c r="A10" s="140"/>
      <c r="B10" s="141"/>
      <c r="C10" s="142"/>
      <c r="D10" s="149"/>
      <c r="E10" s="144"/>
      <c r="F10" s="145"/>
      <c r="G10" s="141"/>
      <c r="H10" s="141"/>
      <c r="I10" s="141"/>
      <c r="J10" s="148"/>
    </row>
    <row r="11" spans="1:10" ht="21.95" customHeight="1">
      <c r="A11" s="140"/>
      <c r="B11" s="141"/>
      <c r="C11" s="142"/>
      <c r="D11" s="149"/>
      <c r="E11" s="144"/>
      <c r="F11" s="145"/>
      <c r="G11" s="141"/>
      <c r="H11" s="141"/>
      <c r="I11" s="141"/>
      <c r="J11" s="148"/>
    </row>
    <row r="12" spans="1:10" ht="21.95" customHeight="1">
      <c r="A12" s="140"/>
      <c r="B12" s="141"/>
      <c r="C12" s="142"/>
      <c r="D12" s="149"/>
      <c r="E12" s="144"/>
      <c r="F12" s="145"/>
      <c r="G12" s="141"/>
      <c r="H12" s="141"/>
      <c r="I12" s="141"/>
      <c r="J12" s="148"/>
    </row>
    <row r="13" spans="1:10" ht="21.95" customHeight="1">
      <c r="A13" s="140"/>
      <c r="B13" s="141"/>
      <c r="C13" s="142"/>
      <c r="D13" s="149"/>
      <c r="E13" s="144"/>
      <c r="F13" s="145"/>
      <c r="G13" s="141"/>
      <c r="H13" s="141"/>
      <c r="I13" s="141"/>
      <c r="J13" s="148"/>
    </row>
    <row r="14" spans="1:10" ht="21.95" customHeight="1">
      <c r="A14" s="150"/>
      <c r="B14" s="151"/>
      <c r="C14" s="142"/>
      <c r="D14" s="152"/>
      <c r="E14" s="153"/>
      <c r="F14" s="154"/>
      <c r="G14" s="151"/>
      <c r="H14" s="151"/>
      <c r="I14" s="151"/>
      <c r="J14" s="148"/>
    </row>
    <row r="15" spans="1:10" ht="21.95" customHeight="1">
      <c r="A15" s="155"/>
      <c r="B15" s="156"/>
      <c r="C15" s="142"/>
      <c r="D15" s="156"/>
      <c r="E15" s="156"/>
      <c r="F15" s="156"/>
      <c r="G15" s="156"/>
      <c r="H15" s="156"/>
      <c r="I15" s="156"/>
      <c r="J15" s="148"/>
    </row>
    <row r="16" spans="1:10" ht="21.95" customHeight="1">
      <c r="A16" s="155"/>
      <c r="B16" s="156"/>
      <c r="C16" s="142"/>
      <c r="D16" s="156"/>
      <c r="E16" s="156"/>
      <c r="F16" s="156"/>
      <c r="G16" s="156"/>
      <c r="H16" s="156"/>
      <c r="I16" s="156"/>
      <c r="J16" s="148"/>
    </row>
    <row r="17" spans="1:10" ht="21.95" customHeight="1">
      <c r="A17" s="155"/>
      <c r="B17" s="156"/>
      <c r="C17" s="142"/>
      <c r="D17" s="156"/>
      <c r="E17" s="156"/>
      <c r="F17" s="156"/>
      <c r="G17" s="156"/>
      <c r="H17" s="156"/>
      <c r="I17" s="156"/>
      <c r="J17" s="148"/>
    </row>
    <row r="18" spans="1:10" ht="21.95" customHeight="1">
      <c r="A18" s="155"/>
      <c r="B18" s="156"/>
      <c r="C18" s="142"/>
      <c r="D18" s="156"/>
      <c r="E18" s="156"/>
      <c r="F18" s="156"/>
      <c r="G18" s="156"/>
      <c r="H18" s="156"/>
      <c r="I18" s="156"/>
      <c r="J18" s="148"/>
    </row>
    <row r="19" spans="1:10" ht="21.95" customHeight="1">
      <c r="A19" s="155"/>
      <c r="B19" s="156"/>
      <c r="C19" s="142"/>
      <c r="D19" s="156"/>
      <c r="E19" s="156"/>
      <c r="F19" s="156"/>
      <c r="G19" s="156"/>
      <c r="H19" s="156"/>
      <c r="I19" s="156"/>
      <c r="J19" s="148"/>
    </row>
    <row r="20" spans="1:10" ht="21.95" customHeight="1" thickBot="1">
      <c r="A20" s="157"/>
      <c r="B20" s="158"/>
      <c r="C20" s="159"/>
      <c r="D20" s="158"/>
      <c r="E20" s="158"/>
      <c r="F20" s="158"/>
      <c r="G20" s="158"/>
      <c r="H20" s="158"/>
      <c r="I20" s="158"/>
      <c r="J20" s="148"/>
    </row>
    <row r="21" spans="1:10" ht="21.95" customHeight="1">
      <c r="A21" s="160"/>
      <c r="B21" s="282" t="s">
        <v>372</v>
      </c>
      <c r="C21" s="282"/>
      <c r="D21" s="282"/>
      <c r="E21" s="282"/>
      <c r="F21" s="282"/>
      <c r="G21" s="282"/>
      <c r="H21" s="282"/>
      <c r="I21" s="282"/>
      <c r="J21" s="282"/>
    </row>
  </sheetData>
  <mergeCells count="8">
    <mergeCell ref="J3:J4"/>
    <mergeCell ref="B21:J21"/>
    <mergeCell ref="C1:G2"/>
    <mergeCell ref="H1:I1"/>
    <mergeCell ref="H2:I2"/>
    <mergeCell ref="C3:D4"/>
    <mergeCell ref="E3:H3"/>
    <mergeCell ref="I3:I4"/>
  </mergeCells>
  <phoneticPr fontId="3" type="noConversion"/>
  <dataValidations count="2">
    <dataValidation type="list" allowBlank="1" showInputMessage="1" showErrorMessage="1" sqref="J5:J20">
      <formula1>"낮음,보통,높음,매우높음"</formula1>
    </dataValidation>
    <dataValidation type="list" allowBlank="1" showInputMessage="1" showErrorMessage="1" sqref="C5:C20">
      <formula1>"①,②"</formula1>
    </dataValidation>
  </dataValidations>
  <pageMargins left="0" right="0" top="0.78740157480314965" bottom="0.39370078740157483" header="0.51181102362204722" footer="0.51181102362204722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24</vt:i4>
      </vt:variant>
    </vt:vector>
  </HeadingPairs>
  <TitlesOfParts>
    <vt:vector size="31" baseType="lpstr">
      <vt:lpstr>1. 표지(최초, 정기)</vt:lpstr>
      <vt:lpstr>2.위험성평가실시계획(갑지)</vt:lpstr>
      <vt:lpstr>3. 위험성평가 조직도(최초, 정기)</vt:lpstr>
      <vt:lpstr>4.전체공사일정표</vt:lpstr>
      <vt:lpstr>5.위험성평가표</vt:lpstr>
      <vt:lpstr>6.위험성추정·결정표</vt:lpstr>
      <vt:lpstr>7.개선실행 계획서</vt:lpstr>
      <vt:lpstr>'4.전체공사일정표'!Print_Area</vt:lpstr>
      <vt:lpstr>'7.개선실행 계획서'!Print_Area</vt:lpstr>
      <vt:lpstr>'4.전체공사일정표'!RNG_ACTUAL_END_DATE_COL_NAME</vt:lpstr>
      <vt:lpstr>'4.전체공사일정표'!RNG_ACTUAL_RATE_COL_NAME</vt:lpstr>
      <vt:lpstr>'4.전체공사일정표'!RNG_ACTUAL_START_DATE_COL_NAME</vt:lpstr>
      <vt:lpstr>'4.전체공사일정표'!RNG_ACTUAL_TOTAL_DURATION_COL_NAME</vt:lpstr>
      <vt:lpstr>'4.전체공사일정표'!RNG_ACTUAL_TOTAL_WORKLOAD_COL_NAME</vt:lpstr>
      <vt:lpstr>'4.전체공사일정표'!RNG_CALENDAR_COL_NAME</vt:lpstr>
      <vt:lpstr>'4.전체공사일정표'!RNG_DELIVERABLES_COL_NAME</vt:lpstr>
      <vt:lpstr>'4.전체공사일정표'!RNG_END_DATE_COL_NAME</vt:lpstr>
      <vt:lpstr>'4.전체공사일정표'!RNG_ETC_COL_NAME</vt:lpstr>
      <vt:lpstr>'4.전체공사일정표'!RNG_GANTT_AREA_FIRST_COL_NAME</vt:lpstr>
      <vt:lpstr>'4.전체공사일정표'!RNG_PLAN_DURATION_COL_NAME</vt:lpstr>
      <vt:lpstr>'4.전체공사일정표'!RNG_PLAN_RATE_COL_NAME</vt:lpstr>
      <vt:lpstr>'4.전체공사일정표'!RNG_PLAN_WORKLOAD_COL_NAME</vt:lpstr>
      <vt:lpstr>'4.전체공사일정표'!RNG_RESOURCE_COL_NAME</vt:lpstr>
      <vt:lpstr>'4.전체공사일정표'!RNG_RESOURCE_WEIGHT_COL_NAME</vt:lpstr>
      <vt:lpstr>'4.전체공사일정표'!RNG_START_DATE_COL_NAME</vt:lpstr>
      <vt:lpstr>'4.전체공사일정표'!RNG_TASK_FIRST_COL_NAME</vt:lpstr>
      <vt:lpstr>'4.전체공사일정표'!RNG_TOTAL_DURATION_COL_NAME</vt:lpstr>
      <vt:lpstr>'4.전체공사일정표'!RNG_TOTAL_WORKLOAD_COL_NAME</vt:lpstr>
      <vt:lpstr>'4.전체공사일정표'!RNG_WBS_AREA_LAST_COL_NAME</vt:lpstr>
      <vt:lpstr>'4.전체공사일정표'!RNG_WBS_COL_NAME</vt:lpstr>
      <vt:lpstr>'4.전체공사일정표'!RNG_WBS_LEVEL_COL_NAME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조규철(물류PM5팀/대리/-)</dc:creator>
  <cp:lastModifiedBy>조규철(물류PM5팀/대리/-)</cp:lastModifiedBy>
  <dcterms:created xsi:type="dcterms:W3CDTF">2023-05-09T05:18:02Z</dcterms:created>
  <dcterms:modified xsi:type="dcterms:W3CDTF">2023-05-09T07:06:23Z</dcterms:modified>
</cp:coreProperties>
</file>