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-Plan\CQ01\출장자료\"/>
    </mc:Choice>
  </mc:AlternateContent>
  <bookViews>
    <workbookView xWindow="16944" yWindow="360" windowWidth="23712" windowHeight="9552"/>
  </bookViews>
  <sheets>
    <sheet name="경비계획" sheetId="8" r:id="rId1"/>
  </sheets>
  <definedNames>
    <definedName name="_xlnm.Print_Area" localSheetId="0">경비계획!$A$1:$H$21</definedName>
  </definedNames>
  <calcPr calcId="162913"/>
</workbook>
</file>

<file path=xl/calcChain.xml><?xml version="1.0" encoding="utf-8"?>
<calcChain xmlns="http://schemas.openxmlformats.org/spreadsheetml/2006/main">
  <c r="C17" i="8" l="1"/>
  <c r="N7" i="8" l="1"/>
  <c r="P8" i="8"/>
  <c r="M4" i="8" l="1"/>
  <c r="E9" i="8" l="1"/>
  <c r="M13" i="8" l="1"/>
  <c r="N13" i="8"/>
  <c r="O13" i="8"/>
  <c r="P13" i="8"/>
  <c r="Q13" i="8"/>
  <c r="R13" i="8"/>
  <c r="R4" i="8" s="1"/>
  <c r="S13" i="8"/>
  <c r="S4" i="8" s="1"/>
  <c r="T13" i="8"/>
  <c r="U13" i="8"/>
  <c r="M24" i="8"/>
  <c r="N24" i="8"/>
  <c r="P24" i="8"/>
  <c r="Q24" i="8"/>
  <c r="R24" i="8"/>
  <c r="S24" i="8"/>
  <c r="T24" i="8"/>
  <c r="U24" i="8"/>
  <c r="T4" i="8" l="1"/>
  <c r="Q4" i="8"/>
  <c r="P4" i="8"/>
  <c r="N4" i="8"/>
  <c r="U4" i="8"/>
  <c r="L13" i="8"/>
  <c r="F18" i="8" l="1"/>
  <c r="E18" i="8"/>
  <c r="D18" i="8"/>
  <c r="G17" i="8"/>
  <c r="H17" i="8" s="1"/>
  <c r="H18" i="8" s="1"/>
  <c r="D13" i="8"/>
  <c r="C13" i="8"/>
  <c r="G11" i="8"/>
  <c r="H11" i="8" s="1"/>
  <c r="G12" i="8" l="1"/>
  <c r="H12" i="8" s="1"/>
  <c r="G7" i="8"/>
  <c r="H7" i="8" s="1"/>
  <c r="G9" i="8"/>
  <c r="H9" i="8" s="1"/>
  <c r="G10" i="8" l="1"/>
  <c r="H10" i="8" s="1"/>
  <c r="G8" i="8"/>
  <c r="H8" i="8" s="1"/>
  <c r="F13" i="8" l="1"/>
  <c r="G13" i="8" s="1"/>
  <c r="H13" i="8"/>
  <c r="O24" i="8"/>
  <c r="L24" i="8" s="1"/>
  <c r="O4" i="8"/>
  <c r="L3" i="8" l="1"/>
  <c r="E13" i="8" s="1"/>
  <c r="L6" i="8"/>
</calcChain>
</file>

<file path=xl/sharedStrings.xml><?xml version="1.0" encoding="utf-8"?>
<sst xmlns="http://schemas.openxmlformats.org/spreadsheetml/2006/main" count="45" uniqueCount="43">
  <si>
    <t>사용실적</t>
    <phoneticPr fontId="2" type="noConversion"/>
  </si>
  <si>
    <t>예산</t>
    <phoneticPr fontId="2" type="noConversion"/>
  </si>
  <si>
    <t>잔여예산</t>
    <phoneticPr fontId="2" type="noConversion"/>
  </si>
  <si>
    <t>실적계(누계)</t>
    <phoneticPr fontId="2" type="noConversion"/>
  </si>
  <si>
    <t>PJT경비</t>
    <phoneticPr fontId="2" type="noConversion"/>
  </si>
  <si>
    <t>PJT M/H</t>
    <phoneticPr fontId="2" type="noConversion"/>
  </si>
  <si>
    <t>MH</t>
    <phoneticPr fontId="2" type="noConversion"/>
  </si>
  <si>
    <t>가공비</t>
    <phoneticPr fontId="2" type="noConversion"/>
  </si>
  <si>
    <t>공사기간:</t>
    <phoneticPr fontId="2" type="noConversion"/>
  </si>
  <si>
    <t>실행공수</t>
    <phoneticPr fontId="2" type="noConversion"/>
  </si>
  <si>
    <t>투입공수</t>
    <phoneticPr fontId="2" type="noConversion"/>
  </si>
  <si>
    <t>투입계획</t>
    <phoneticPr fontId="2" type="noConversion"/>
  </si>
  <si>
    <t>잔여공수</t>
    <phoneticPr fontId="2" type="noConversion"/>
  </si>
  <si>
    <t>투입실적</t>
    <phoneticPr fontId="2" type="noConversion"/>
  </si>
  <si>
    <t>금회계획</t>
    <phoneticPr fontId="2" type="noConversion"/>
  </si>
  <si>
    <t>금회실적</t>
    <phoneticPr fontId="2" type="noConversion"/>
  </si>
  <si>
    <t>합         계</t>
    <phoneticPr fontId="2" type="noConversion"/>
  </si>
  <si>
    <t>출장기간:</t>
    <phoneticPr fontId="2" type="noConversion"/>
  </si>
  <si>
    <t>안전관리비</t>
    <phoneticPr fontId="2" type="noConversion"/>
  </si>
  <si>
    <t>통신비</t>
    <phoneticPr fontId="2" type="noConversion"/>
  </si>
  <si>
    <t>해외교통비</t>
    <phoneticPr fontId="2" type="noConversion"/>
  </si>
  <si>
    <t>복리후생비</t>
    <phoneticPr fontId="2" type="noConversion"/>
  </si>
  <si>
    <t>운반비</t>
    <phoneticPr fontId="2" type="noConversion"/>
  </si>
  <si>
    <t>소모품비</t>
    <phoneticPr fontId="2" type="noConversion"/>
  </si>
  <si>
    <t>여비교통비</t>
    <phoneticPr fontId="2" type="noConversion"/>
  </si>
  <si>
    <t>총합계</t>
    <phoneticPr fontId="2" type="noConversion"/>
  </si>
  <si>
    <t>국내교통비</t>
    <phoneticPr fontId="2" type="noConversion"/>
  </si>
  <si>
    <t>단위: 원</t>
  </si>
  <si>
    <t>합계</t>
    <phoneticPr fontId="2" type="noConversion"/>
  </si>
  <si>
    <t>일당</t>
    <phoneticPr fontId="2" type="noConversion"/>
  </si>
  <si>
    <t>숙박비</t>
    <phoneticPr fontId="2" type="noConversion"/>
  </si>
  <si>
    <t>■ 해외PJT 경비 및 M/H  계획</t>
    <phoneticPr fontId="2" type="noConversion"/>
  </si>
  <si>
    <t xml:space="preserve"> 안전관리비</t>
    <phoneticPr fontId="2" type="noConversion"/>
  </si>
  <si>
    <t xml:space="preserve"> 여비교통비</t>
    <phoneticPr fontId="2" type="noConversion"/>
  </si>
  <si>
    <t xml:space="preserve"> 운송비</t>
    <phoneticPr fontId="2" type="noConversion"/>
  </si>
  <si>
    <t xml:space="preserve"> PJT운영비</t>
    <phoneticPr fontId="2" type="noConversion"/>
  </si>
  <si>
    <t xml:space="preserve"> 현장운영비</t>
    <phoneticPr fontId="2" type="noConversion"/>
  </si>
  <si>
    <t xml:space="preserve"> 지급수수료</t>
    <phoneticPr fontId="2" type="noConversion"/>
  </si>
  <si>
    <t>23.09.18 ~ 24.05.19.</t>
    <phoneticPr fontId="2" type="noConversion"/>
  </si>
  <si>
    <t>작성일: 24.02.26.</t>
    <phoneticPr fontId="2" type="noConversion"/>
  </si>
  <si>
    <t>PJT 명 :  (CDTC)CQ01BOD EXPANSION / [7P210737ADFBO]</t>
    <phoneticPr fontId="2" type="noConversion"/>
  </si>
  <si>
    <t>작성자 :    윤창섭 수석</t>
    <phoneticPr fontId="2" type="noConversion"/>
  </si>
  <si>
    <t>24.03.03 ~ 24.05.19
(77박78일)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</si>
</sst>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76" formatCode="_ &quot;₩&quot;* #,##0_ ;_ &quot;₩&quot;* \-#,##0_ ;_ &quot;₩&quot;* &quot;-&quot;_ ;_ @_ "/>
    <numFmt numFmtId="177" formatCode="_ * #,##0_ ;_ * \-#,##0_ ;_ * &quot;-&quot;_ ;_ @_ "/>
    <numFmt numFmtId="178" formatCode="_(* #,##0.0_);_(* \(#,##0.0\);_(* &quot;-&quot;_);_(@_)"/>
    <numFmt numFmtId="179" formatCode="0.00_)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0"/>
      <name val="MS Sans Serif"/>
      <family val="2"/>
    </font>
    <font>
      <sz val="11"/>
      <name val="굴림체"/>
      <family val="3"/>
      <charset val="129"/>
    </font>
    <font>
      <sz val="10"/>
      <name val="Arial"/>
      <family val="2"/>
    </font>
    <font>
      <sz val="12"/>
      <name val="¹UAAA¼"/>
      <family val="1"/>
      <charset val="129"/>
    </font>
    <font>
      <sz val="10"/>
      <name val="Helv"/>
      <family val="2"/>
    </font>
    <font>
      <sz val="10"/>
      <name val="PragmaticaCTT"/>
      <family val="1"/>
    </font>
    <font>
      <u/>
      <sz val="7.5"/>
      <color indexed="36"/>
      <name val="Arial"/>
      <family val="2"/>
    </font>
    <font>
      <b/>
      <sz val="10"/>
      <name val="Helv"/>
      <family val="2"/>
    </font>
    <font>
      <u/>
      <sz val="11"/>
      <color indexed="36"/>
      <name val="Arial Narrow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u/>
      <sz val="11"/>
      <color indexed="12"/>
      <name val="Arial Narrow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sz val="11"/>
      <color indexed="20"/>
      <name val="맑은 고딕"/>
      <family val="3"/>
    </font>
    <font>
      <b/>
      <sz val="11"/>
      <color indexed="10"/>
      <name val="맑은 고딕"/>
      <family val="3"/>
    </font>
    <font>
      <b/>
      <sz val="11"/>
      <color indexed="9"/>
      <name val="맑은 고딕"/>
      <family val="3"/>
    </font>
    <font>
      <i/>
      <sz val="11"/>
      <color indexed="23"/>
      <name val="맑은 고딕"/>
      <family val="3"/>
    </font>
    <font>
      <sz val="11"/>
      <color indexed="17"/>
      <name val="맑은 고딕"/>
      <family val="3"/>
    </font>
    <font>
      <b/>
      <sz val="15"/>
      <color indexed="62"/>
      <name val="맑은 고딕"/>
      <family val="3"/>
    </font>
    <font>
      <b/>
      <sz val="13"/>
      <color indexed="62"/>
      <name val="맑은 고딕"/>
      <family val="3"/>
    </font>
    <font>
      <b/>
      <sz val="11"/>
      <color indexed="62"/>
      <name val="맑은 고딕"/>
      <family val="3"/>
    </font>
    <font>
      <sz val="11"/>
      <color indexed="62"/>
      <name val="맑은 고딕"/>
      <family val="3"/>
    </font>
    <font>
      <sz val="11"/>
      <color indexed="10"/>
      <name val="맑은 고딕"/>
      <family val="3"/>
    </font>
    <font>
      <sz val="11"/>
      <color indexed="19"/>
      <name val="맑은 고딕"/>
      <family val="3"/>
    </font>
    <font>
      <b/>
      <sz val="11"/>
      <color indexed="63"/>
      <name val="맑은 고딕"/>
      <family val="3"/>
    </font>
    <font>
      <b/>
      <sz val="18"/>
      <color indexed="62"/>
      <name val="맑은 고딕"/>
      <family val="3"/>
    </font>
    <font>
      <b/>
      <sz val="11"/>
      <color indexed="8"/>
      <name val="맑은 고딕"/>
      <family val="3"/>
    </font>
    <font>
      <sz val="11"/>
      <color rgb="FF000000"/>
      <name val="Calibri"/>
      <family val="2"/>
    </font>
    <font>
      <sz val="10"/>
      <color indexed="16"/>
      <name val="Arial"/>
      <family val="2"/>
    </font>
    <font>
      <b/>
      <sz val="10"/>
      <color theme="1"/>
      <name val="맑은 고딕"/>
      <family val="3"/>
      <charset val="129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10" fontId="14" fillId="0" borderId="0" applyFont="0" applyFill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8" fillId="22" borderId="0" applyNumberFormat="0" applyBorder="0" applyAlignment="0" applyProtection="0">
      <alignment vertical="center"/>
    </xf>
    <xf numFmtId="0" fontId="14" fillId="0" borderId="0"/>
    <xf numFmtId="0" fontId="29" fillId="23" borderId="31" applyNumberFormat="0" applyAlignment="0" applyProtection="0">
      <alignment vertical="center"/>
    </xf>
    <xf numFmtId="0" fontId="18" fillId="0" borderId="0"/>
    <xf numFmtId="0" fontId="30" fillId="24" borderId="32" applyNumberFormat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32" fillId="13" borderId="0" applyNumberFormat="0" applyBorder="0" applyAlignment="0" applyProtection="0">
      <alignment vertical="center"/>
    </xf>
    <xf numFmtId="38" fontId="20" fillId="25" borderId="0" applyNumberFormat="0" applyBorder="0" applyAlignment="0" applyProtection="0"/>
    <xf numFmtId="0" fontId="21" fillId="0" borderId="0">
      <alignment horizontal="left"/>
    </xf>
    <xf numFmtId="0" fontId="22" fillId="0" borderId="33" applyNumberFormat="0" applyAlignment="0" applyProtection="0">
      <alignment horizontal="left" vertical="center"/>
    </xf>
    <xf numFmtId="0" fontId="22" fillId="0" borderId="3">
      <alignment horizontal="left" vertical="center"/>
    </xf>
    <xf numFmtId="0" fontId="33" fillId="0" borderId="34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36" fillId="14" borderId="31" applyNumberFormat="0" applyAlignment="0" applyProtection="0">
      <alignment vertical="center"/>
    </xf>
    <xf numFmtId="10" fontId="20" fillId="25" borderId="1" applyNumberFormat="0" applyBorder="0" applyAlignment="0" applyProtection="0"/>
    <xf numFmtId="0" fontId="36" fillId="14" borderId="31" applyNumberFormat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24" fillId="0" borderId="38"/>
    <xf numFmtId="0" fontId="38" fillId="14" borderId="0" applyNumberFormat="0" applyBorder="0" applyAlignment="0" applyProtection="0">
      <alignment vertical="center"/>
    </xf>
    <xf numFmtId="179" fontId="25" fillId="0" borderId="0"/>
    <xf numFmtId="0" fontId="6" fillId="0" borderId="0"/>
    <xf numFmtId="0" fontId="13" fillId="0" borderId="0"/>
    <xf numFmtId="0" fontId="10" fillId="11" borderId="39" applyNumberFormat="0" applyFont="0" applyAlignment="0" applyProtection="0">
      <alignment vertical="center"/>
    </xf>
    <xf numFmtId="0" fontId="39" fillId="23" borderId="40" applyNumberFormat="0" applyAlignment="0" applyProtection="0">
      <alignment vertical="center"/>
    </xf>
    <xf numFmtId="10" fontId="13" fillId="0" borderId="0" applyFont="0" applyFill="0" applyBorder="0" applyAlignment="0" applyProtection="0"/>
    <xf numFmtId="0" fontId="24" fillId="0" borderId="0"/>
    <xf numFmtId="0" fontId="40" fillId="0" borderId="0" applyNumberFormat="0" applyFill="0" applyBorder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177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1" fillId="0" borderId="0"/>
    <xf numFmtId="178" fontId="12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10" fillId="0" borderId="0"/>
    <xf numFmtId="0" fontId="10" fillId="0" borderId="0"/>
    <xf numFmtId="0" fontId="42" fillId="0" borderId="0"/>
    <xf numFmtId="0" fontId="8" fillId="0" borderId="0"/>
    <xf numFmtId="0" fontId="6" fillId="0" borderId="0"/>
    <xf numFmtId="0" fontId="42" fillId="0" borderId="0"/>
    <xf numFmtId="0" fontId="6" fillId="0" borderId="0">
      <alignment vertical="center"/>
    </xf>
    <xf numFmtId="0" fontId="43" fillId="0" borderId="0"/>
  </cellStyleXfs>
  <cellXfs count="87">
    <xf numFmtId="0" fontId="0" fillId="0" borderId="0" xfId="0">
      <alignment vertical="center"/>
    </xf>
    <xf numFmtId="41" fontId="0" fillId="0" borderId="1" xfId="1" applyFont="1" applyBorder="1" applyAlignment="1">
      <alignment vertical="center" wrapText="1"/>
    </xf>
    <xf numFmtId="41" fontId="3" fillId="0" borderId="1" xfId="1" applyFont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41" fontId="3" fillId="0" borderId="1" xfId="1" applyFont="1" applyBorder="1" applyAlignment="1">
      <alignment vertical="center" wrapText="1"/>
    </xf>
    <xf numFmtId="41" fontId="3" fillId="0" borderId="2" xfId="1" applyFont="1" applyBorder="1" applyAlignment="1">
      <alignment vertical="center" wrapText="1"/>
    </xf>
    <xf numFmtId="41" fontId="4" fillId="0" borderId="0" xfId="1" applyFont="1">
      <alignment vertical="center"/>
    </xf>
    <xf numFmtId="41" fontId="3" fillId="0" borderId="0" xfId="1" applyFont="1">
      <alignment vertical="center"/>
    </xf>
    <xf numFmtId="41" fontId="3" fillId="0" borderId="0" xfId="1" applyFont="1" applyBorder="1" applyAlignment="1">
      <alignment vertical="center" wrapText="1"/>
    </xf>
    <xf numFmtId="41" fontId="3" fillId="5" borderId="0" xfId="1" applyFont="1" applyFill="1" applyBorder="1" applyAlignment="1">
      <alignment vertical="center" wrapText="1"/>
    </xf>
    <xf numFmtId="41" fontId="4" fillId="0" borderId="0" xfId="1" applyFont="1" applyAlignment="1">
      <alignment horizontal="left" vertical="center"/>
    </xf>
    <xf numFmtId="41" fontId="3" fillId="0" borderId="3" xfId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 wrapText="1"/>
    </xf>
    <xf numFmtId="41" fontId="3" fillId="4" borderId="4" xfId="1" applyFont="1" applyFill="1" applyBorder="1" applyAlignment="1">
      <alignment horizontal="center" vertical="center"/>
    </xf>
    <xf numFmtId="41" fontId="3" fillId="3" borderId="7" xfId="1" applyFont="1" applyFill="1" applyBorder="1" applyAlignment="1">
      <alignment horizontal="center" vertical="center"/>
    </xf>
    <xf numFmtId="41" fontId="3" fillId="2" borderId="8" xfId="1" applyFont="1" applyFill="1" applyBorder="1" applyAlignment="1">
      <alignment horizontal="center" vertical="center"/>
    </xf>
    <xf numFmtId="41" fontId="3" fillId="3" borderId="7" xfId="1" applyFont="1" applyFill="1" applyBorder="1" applyAlignment="1">
      <alignment horizontal="center" vertical="center" wrapText="1"/>
    </xf>
    <xf numFmtId="41" fontId="3" fillId="2" borderId="8" xfId="1" applyFont="1" applyFill="1" applyBorder="1" applyAlignment="1">
      <alignment horizontal="center" vertical="center" wrapText="1"/>
    </xf>
    <xf numFmtId="41" fontId="6" fillId="0" borderId="3" xfId="1" applyFont="1" applyBorder="1" applyAlignment="1">
      <alignment horizontal="center" vertical="center"/>
    </xf>
    <xf numFmtId="41" fontId="6" fillId="3" borderId="7" xfId="1" applyFont="1" applyFill="1" applyBorder="1" applyAlignment="1">
      <alignment horizontal="center" vertical="center" wrapText="1"/>
    </xf>
    <xf numFmtId="41" fontId="3" fillId="0" borderId="3" xfId="1" applyFont="1" applyBorder="1" applyAlignment="1">
      <alignment vertical="center" wrapText="1"/>
    </xf>
    <xf numFmtId="41" fontId="3" fillId="0" borderId="1" xfId="1" applyFont="1" applyFill="1" applyBorder="1" applyAlignment="1">
      <alignment vertical="center" wrapText="1"/>
    </xf>
    <xf numFmtId="41" fontId="3" fillId="0" borderId="2" xfId="1" applyFont="1" applyFill="1" applyBorder="1" applyAlignment="1">
      <alignment vertical="center" wrapText="1"/>
    </xf>
    <xf numFmtId="41" fontId="0" fillId="0" borderId="3" xfId="1" applyFont="1" applyBorder="1" applyAlignment="1">
      <alignment vertical="center" wrapText="1"/>
    </xf>
    <xf numFmtId="41" fontId="0" fillId="4" borderId="5" xfId="1" applyFont="1" applyFill="1" applyBorder="1">
      <alignment vertical="center"/>
    </xf>
    <xf numFmtId="41" fontId="0" fillId="3" borderId="7" xfId="1" applyFont="1" applyFill="1" applyBorder="1" applyAlignment="1">
      <alignment vertical="center" wrapText="1"/>
    </xf>
    <xf numFmtId="41" fontId="3" fillId="3" borderId="7" xfId="1" applyFont="1" applyFill="1" applyBorder="1" applyAlignment="1">
      <alignment vertical="center" wrapText="1"/>
    </xf>
    <xf numFmtId="41" fontId="3" fillId="2" borderId="10" xfId="1" applyFont="1" applyFill="1" applyBorder="1" applyAlignment="1">
      <alignment vertical="center" wrapText="1"/>
    </xf>
    <xf numFmtId="41" fontId="3" fillId="4" borderId="6" xfId="1" applyFont="1" applyFill="1" applyBorder="1">
      <alignment vertical="center"/>
    </xf>
    <xf numFmtId="41" fontId="3" fillId="4" borderId="8" xfId="1" applyFont="1" applyFill="1" applyBorder="1" applyAlignment="1">
      <alignment horizontal="center" vertical="center"/>
    </xf>
    <xf numFmtId="41" fontId="6" fillId="4" borderId="9" xfId="1" applyFont="1" applyFill="1" applyBorder="1" applyAlignment="1">
      <alignment horizontal="center" vertical="center"/>
    </xf>
    <xf numFmtId="41" fontId="0" fillId="4" borderId="9" xfId="1" applyFont="1" applyFill="1" applyBorder="1">
      <alignment vertical="center"/>
    </xf>
    <xf numFmtId="41" fontId="3" fillId="4" borderId="10" xfId="1" applyFont="1" applyFill="1" applyBorder="1" applyAlignment="1">
      <alignment vertical="center" wrapText="1"/>
    </xf>
    <xf numFmtId="41" fontId="3" fillId="0" borderId="0" xfId="1" applyFont="1" applyAlignment="1">
      <alignment horizontal="right" vertical="center"/>
    </xf>
    <xf numFmtId="41" fontId="0" fillId="0" borderId="12" xfId="1" applyFont="1" applyBorder="1" applyAlignment="1">
      <alignment horizontal="center"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7" borderId="1" xfId="1" applyFont="1" applyFill="1" applyBorder="1">
      <alignment vertical="center"/>
    </xf>
    <xf numFmtId="41" fontId="0" fillId="0" borderId="22" xfId="1" applyFont="1" applyBorder="1" applyAlignment="1">
      <alignment horizontal="center" vertical="center"/>
    </xf>
    <xf numFmtId="41" fontId="0" fillId="0" borderId="23" xfId="1" applyFont="1" applyBorder="1">
      <alignment vertical="center"/>
    </xf>
    <xf numFmtId="41" fontId="0" fillId="0" borderId="24" xfId="1" applyFont="1" applyBorder="1">
      <alignment vertical="center"/>
    </xf>
    <xf numFmtId="41" fontId="0" fillId="0" borderId="13" xfId="1" applyFont="1" applyBorder="1">
      <alignment vertical="center"/>
    </xf>
    <xf numFmtId="14" fontId="0" fillId="0" borderId="14" xfId="1" applyNumberFormat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8" xfId="1" applyFont="1" applyBorder="1">
      <alignment vertical="center"/>
    </xf>
    <xf numFmtId="41" fontId="0" fillId="0" borderId="0" xfId="1" applyFont="1" applyBorder="1">
      <alignment vertical="center"/>
    </xf>
    <xf numFmtId="41" fontId="0" fillId="0" borderId="26" xfId="1" applyFont="1" applyBorder="1">
      <alignment vertical="center"/>
    </xf>
    <xf numFmtId="41" fontId="0" fillId="0" borderId="18" xfId="1" applyFont="1" applyBorder="1">
      <alignment vertical="center"/>
    </xf>
    <xf numFmtId="41" fontId="7" fillId="0" borderId="0" xfId="1" applyFont="1">
      <alignment vertical="center"/>
    </xf>
    <xf numFmtId="41" fontId="0" fillId="0" borderId="0" xfId="1" applyFont="1" applyBorder="1" applyAlignment="1">
      <alignment horizontal="center" vertical="center"/>
    </xf>
    <xf numFmtId="41" fontId="3" fillId="8" borderId="16" xfId="1" applyFont="1" applyFill="1" applyBorder="1" applyAlignment="1">
      <alignment horizontal="center" vertical="center"/>
    </xf>
    <xf numFmtId="41" fontId="0" fillId="0" borderId="30" xfId="1" applyFont="1" applyBorder="1">
      <alignment vertical="center"/>
    </xf>
    <xf numFmtId="41" fontId="0" fillId="0" borderId="17" xfId="1" applyFont="1" applyBorder="1">
      <alignment vertical="center"/>
    </xf>
    <xf numFmtId="41" fontId="0" fillId="0" borderId="29" xfId="1" applyFont="1" applyBorder="1">
      <alignment vertical="center"/>
    </xf>
    <xf numFmtId="41" fontId="0" fillId="0" borderId="19" xfId="1" applyFont="1" applyBorder="1">
      <alignment vertical="center"/>
    </xf>
    <xf numFmtId="41" fontId="0" fillId="0" borderId="25" xfId="1" applyFont="1" applyBorder="1">
      <alignment vertical="center"/>
    </xf>
    <xf numFmtId="41" fontId="0" fillId="0" borderId="0" xfId="1" applyFont="1">
      <alignment vertical="center"/>
    </xf>
    <xf numFmtId="41" fontId="0" fillId="2" borderId="9" xfId="1" applyFont="1" applyFill="1" applyBorder="1" applyAlignment="1">
      <alignment vertical="center" wrapText="1"/>
    </xf>
    <xf numFmtId="12" fontId="0" fillId="0" borderId="28" xfId="1" applyNumberFormat="1" applyFont="1" applyBorder="1">
      <alignment vertical="center"/>
    </xf>
    <xf numFmtId="41" fontId="0" fillId="0" borderId="0" xfId="1" quotePrefix="1" applyFont="1" applyBorder="1">
      <alignment vertical="center"/>
    </xf>
    <xf numFmtId="41" fontId="0" fillId="0" borderId="15" xfId="1" applyFont="1" applyBorder="1" applyAlignment="1">
      <alignment horizontal="right" vertical="center"/>
    </xf>
    <xf numFmtId="41" fontId="0" fillId="0" borderId="11" xfId="1" applyFont="1" applyBorder="1">
      <alignment vertical="center"/>
    </xf>
    <xf numFmtId="41" fontId="5" fillId="0" borderId="0" xfId="1" quotePrefix="1" applyFont="1" applyAlignment="1">
      <alignment horizontal="center" vertical="center"/>
    </xf>
    <xf numFmtId="41" fontId="0" fillId="0" borderId="0" xfId="1" applyFont="1">
      <alignment vertical="center"/>
    </xf>
    <xf numFmtId="14" fontId="44" fillId="0" borderId="0" xfId="1" applyNumberFormat="1" applyFont="1" applyAlignment="1">
      <alignment horizontal="left" vertical="center" indent="1"/>
    </xf>
    <xf numFmtId="41" fontId="3" fillId="2" borderId="15" xfId="1" applyFont="1" applyFill="1" applyBorder="1" applyAlignment="1">
      <alignment vertical="center"/>
    </xf>
    <xf numFmtId="41" fontId="0" fillId="0" borderId="42" xfId="1" applyFont="1" applyBorder="1" applyAlignment="1">
      <alignment horizontal="center" vertical="center"/>
    </xf>
    <xf numFmtId="41" fontId="0" fillId="7" borderId="7" xfId="1" applyFont="1" applyFill="1" applyBorder="1">
      <alignment vertical="center"/>
    </xf>
    <xf numFmtId="41" fontId="5" fillId="0" borderId="0" xfId="1" quotePrefix="1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51" xfId="0" applyNumberFormat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41" fontId="0" fillId="2" borderId="52" xfId="1" applyFont="1" applyFill="1" applyBorder="1" applyAlignment="1">
      <alignment vertical="center" wrapText="1"/>
    </xf>
    <xf numFmtId="43" fontId="0" fillId="0" borderId="0" xfId="1" applyNumberFormat="1" applyFont="1">
      <alignment vertical="center"/>
    </xf>
    <xf numFmtId="41" fontId="0" fillId="6" borderId="27" xfId="1" applyFont="1" applyFill="1" applyBorder="1" applyAlignment="1">
      <alignment horizontal="center" vertical="center"/>
    </xf>
    <xf numFmtId="41" fontId="0" fillId="6" borderId="46" xfId="1" applyFont="1" applyFill="1" applyBorder="1" applyAlignment="1">
      <alignment horizontal="center" vertical="center"/>
    </xf>
    <xf numFmtId="41" fontId="0" fillId="6" borderId="43" xfId="1" applyFont="1" applyFill="1" applyBorder="1" applyAlignment="1">
      <alignment horizontal="center" vertical="center"/>
    </xf>
    <xf numFmtId="41" fontId="0" fillId="6" borderId="44" xfId="1" applyFont="1" applyFill="1" applyBorder="1" applyAlignment="1">
      <alignment horizontal="center" vertical="center"/>
    </xf>
    <xf numFmtId="41" fontId="0" fillId="6" borderId="45" xfId="1" applyFont="1" applyFill="1" applyBorder="1" applyAlignment="1">
      <alignment horizontal="center" vertical="center"/>
    </xf>
    <xf numFmtId="41" fontId="0" fillId="0" borderId="47" xfId="1" applyFont="1" applyBorder="1" applyAlignment="1">
      <alignment horizontal="center" vertical="center"/>
    </xf>
    <xf numFmtId="41" fontId="0" fillId="0" borderId="48" xfId="1" applyFont="1" applyBorder="1" applyAlignment="1">
      <alignment horizontal="center" vertical="center"/>
    </xf>
    <xf numFmtId="41" fontId="0" fillId="0" borderId="42" xfId="1" applyFont="1" applyBorder="1" applyAlignment="1">
      <alignment horizontal="center" vertical="center"/>
    </xf>
    <xf numFmtId="41" fontId="0" fillId="0" borderId="49" xfId="1" applyFont="1" applyBorder="1" applyAlignment="1">
      <alignment horizontal="center" vertical="center"/>
    </xf>
    <xf numFmtId="41" fontId="0" fillId="0" borderId="50" xfId="1" applyFont="1" applyBorder="1" applyAlignment="1">
      <alignment horizontal="center" vertical="center"/>
    </xf>
    <xf numFmtId="41" fontId="0" fillId="0" borderId="46" xfId="1" applyFont="1" applyBorder="1" applyAlignment="1">
      <alignment horizontal="center" vertical="center"/>
    </xf>
  </cellXfs>
  <cellStyles count="115">
    <cellStyle name="??&amp;O?&amp;H?_x0008__x000f__x0007_?_x0007__x0001__x0001_" xfId="3"/>
    <cellStyle name="??&amp;O?&amp;H?_x0008_??_x0007__x0001__x0001_" xfId="4"/>
    <cellStyle name="_(단순견적)(1)" xfId="5"/>
    <cellStyle name="_060710_PDP_4라인_구매품" xfId="6"/>
    <cellStyle name="_Book1" xfId="7"/>
    <cellStyle name="_CL17 DPS 구매품리스트(기구부)" xfId="8"/>
    <cellStyle name="_CL17 DPS 구매품발주서(1차 발주분)" xfId="9"/>
    <cellStyle name="_CL17 DPS 구매품발주서(2차 발주분)" xfId="10"/>
    <cellStyle name="_CL17 DPS 구매품발주서(3차 발주분)" xfId="11"/>
    <cellStyle name="_CL17 DPS 원가산출(COATER)" xfId="12"/>
    <cellStyle name="_CL17DPS구매품LIST(1)" xfId="13"/>
    <cellStyle name="_CL24구매품 선발주요청리스트" xfId="14"/>
    <cellStyle name="_CL24구매품리스트(소계)" xfId="15"/>
    <cellStyle name="_CL26DPS 상세일정표" xfId="16"/>
    <cellStyle name="_CL26DPS구매품리스트(기구부)(1)" xfId="17"/>
    <cellStyle name="_CL27구매품LIST(고객사제출)" xfId="18"/>
    <cellStyle name="_CL32 DPS 다지기 삭제" xfId="19"/>
    <cellStyle name="_CL33_DPS_SPARE_PART" xfId="20"/>
    <cellStyle name="_CL34_DPS_SPARE PART" xfId="21"/>
    <cellStyle name="_CL34_SPARE 발주의뢰서" xfId="22"/>
    <cellStyle name="_CL34_구매품(0910)" xfId="23"/>
    <cellStyle name="_CL34_구매품(1008)(1)" xfId="24"/>
    <cellStyle name="_DPS_SPARE_PARTS_CL33" xfId="25"/>
    <cellStyle name="_G4BOFsQedyFBJfuy2tc5fzrLL" xfId="26"/>
    <cellStyle name="_Re-Cut 기구구매품(040625)" xfId="27"/>
    <cellStyle name="_V-COATER구매품리스트" xfId="28"/>
    <cellStyle name="_라인별설비금액비교1" xfId="29"/>
    <cellStyle name="_무필름적용관련_구매품리스트" xfId="30"/>
    <cellStyle name="_무필름적용관련_구매품리스트(1)" xfId="31"/>
    <cellStyle name="¹eºÐA²_AIAIC°AuCoE² " xfId="32"/>
    <cellStyle name="20% - Accent1" xfId="33"/>
    <cellStyle name="20% - Accent2" xfId="34"/>
    <cellStyle name="20% - Accent3" xfId="35"/>
    <cellStyle name="20% - Accent4" xfId="36"/>
    <cellStyle name="20% - Accent5" xfId="37"/>
    <cellStyle name="20% - Accent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Accent1" xfId="51"/>
    <cellStyle name="Accent2" xfId="52"/>
    <cellStyle name="Accent3" xfId="53"/>
    <cellStyle name="Accent4" xfId="54"/>
    <cellStyle name="Accent5" xfId="55"/>
    <cellStyle name="Accent6" xfId="56"/>
    <cellStyle name="AeE­ [0]_  A¾  CO  " xfId="57"/>
    <cellStyle name="AeE­_  A¾  CO  " xfId="58"/>
    <cellStyle name="AÞ¸¶ [0]_  A¾  CO  " xfId="59"/>
    <cellStyle name="AÞ¸¶_  A¾  CO  " xfId="60"/>
    <cellStyle name="Bad" xfId="61"/>
    <cellStyle name="C￥AØ_  A¾  CO  " xfId="62"/>
    <cellStyle name="Calculation" xfId="63"/>
    <cellStyle name="category" xfId="64"/>
    <cellStyle name="Check Cell" xfId="65"/>
    <cellStyle name="Comma [0]_ SG&amp;A Bridge " xfId="66"/>
    <cellStyle name="Comma_ SG&amp;A Bridge " xfId="67"/>
    <cellStyle name="Currency [0]_ SG&amp;A Bridge " xfId="68"/>
    <cellStyle name="Currency_ SG&amp;A Bridge " xfId="69"/>
    <cellStyle name="Explanatory Text" xfId="70"/>
    <cellStyle name="Followed Hyperlink" xfId="71"/>
    <cellStyle name="Good" xfId="72"/>
    <cellStyle name="Grey" xfId="73"/>
    <cellStyle name="HEADER" xfId="74"/>
    <cellStyle name="Header1" xfId="75"/>
    <cellStyle name="Header2" xfId="76"/>
    <cellStyle name="Heading 1" xfId="77"/>
    <cellStyle name="Heading 2" xfId="78"/>
    <cellStyle name="Heading 3" xfId="79"/>
    <cellStyle name="Heading 4" xfId="80"/>
    <cellStyle name="Hyperlink" xfId="81"/>
    <cellStyle name="Input" xfId="82"/>
    <cellStyle name="Input [yellow]" xfId="83"/>
    <cellStyle name="Input_tc501공사개요" xfId="84"/>
    <cellStyle name="Linked Cell" xfId="85"/>
    <cellStyle name="Model" xfId="86"/>
    <cellStyle name="Neutral" xfId="87"/>
    <cellStyle name="Normal - Style1" xfId="88"/>
    <cellStyle name="Normal 3" xfId="89"/>
    <cellStyle name="Normal_ SG&amp;A Bridge " xfId="90"/>
    <cellStyle name="Note" xfId="91"/>
    <cellStyle name="Output" xfId="92"/>
    <cellStyle name="Percent [2]" xfId="93"/>
    <cellStyle name="subhead" xfId="94"/>
    <cellStyle name="Title" xfId="95"/>
    <cellStyle name="Total" xfId="96"/>
    <cellStyle name="Warning Text" xfId="97"/>
    <cellStyle name="" xfId="98"/>
    <cellStyle name="咬訌裝?report-2 " xfId="99"/>
    <cellStyle name="뒤에 오는 하이퍼링크" xfId="100"/>
    <cellStyle name="쉼표 [0]" xfId="1" builtinId="6"/>
    <cellStyle name="쉼표 [0] 2" xfId="102"/>
    <cellStyle name="쉼표 [0] 3" xfId="101"/>
    <cellStyle name="스타일 1" xfId="103"/>
    <cellStyle name="콤마 [0]_  종  합  " xfId="104"/>
    <cellStyle name="콤마_  종  합  " xfId="105"/>
    <cellStyle name="통화 [0] 2" xfId="106"/>
    <cellStyle name="표준" xfId="0" builtinId="0"/>
    <cellStyle name="표준 2" xfId="107"/>
    <cellStyle name="표준 2 2" xfId="108"/>
    <cellStyle name="표준 2 4" xfId="109"/>
    <cellStyle name="표준 3" xfId="110"/>
    <cellStyle name="표준 34" xfId="111"/>
    <cellStyle name="표준 4" xfId="2"/>
    <cellStyle name="표준 5" xfId="114"/>
    <cellStyle name="표준 6" xfId="112"/>
    <cellStyle name="표준 7" xfId="11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4"/>
  <sheetViews>
    <sheetView tabSelected="1" view="pageBreakPreview" zoomScale="85" zoomScaleNormal="100" zoomScaleSheetLayoutView="85" workbookViewId="0">
      <selection activeCell="H21" sqref="H21"/>
    </sheetView>
  </sheetViews>
  <sheetFormatPr defaultColWidth="9" defaultRowHeight="17.399999999999999"/>
  <cols>
    <col min="1" max="1" width="1.59765625" style="57" customWidth="1"/>
    <col min="2" max="2" width="27.5" style="57" customWidth="1"/>
    <col min="3" max="3" width="16.3984375" style="57" bestFit="1" customWidth="1"/>
    <col min="4" max="4" width="14.5" style="57" bestFit="1" customWidth="1"/>
    <col min="5" max="6" width="15.59765625" style="57" customWidth="1"/>
    <col min="7" max="7" width="17.59765625" style="57" customWidth="1"/>
    <col min="8" max="8" width="15.69921875" style="57" customWidth="1"/>
    <col min="9" max="9" width="1.59765625" style="57" customWidth="1"/>
    <col min="10" max="10" width="11.8984375" style="57" customWidth="1"/>
    <col min="11" max="11" width="8.19921875" style="57" hidden="1" customWidth="1"/>
    <col min="12" max="12" width="16.09765625" style="57" hidden="1" customWidth="1"/>
    <col min="13" max="13" width="12.59765625" style="57" hidden="1" customWidth="1"/>
    <col min="14" max="14" width="12.59765625" style="64" hidden="1" customWidth="1"/>
    <col min="15" max="21" width="12.59765625" style="57" hidden="1" customWidth="1"/>
    <col min="22" max="22" width="12" style="57" hidden="1" customWidth="1"/>
    <col min="23" max="24" width="9" style="57" hidden="1" customWidth="1"/>
    <col min="25" max="35" width="9" style="57" customWidth="1"/>
    <col min="36" max="16384" width="9" style="57"/>
  </cols>
  <sheetData>
    <row r="2" spans="2:21" ht="27.6">
      <c r="B2" s="10" t="s">
        <v>31</v>
      </c>
      <c r="M2" s="83" t="s">
        <v>24</v>
      </c>
      <c r="N2" s="84"/>
      <c r="O2" s="84"/>
      <c r="P2" s="85"/>
      <c r="Q2" s="81" t="s">
        <v>19</v>
      </c>
      <c r="R2" s="81" t="s">
        <v>21</v>
      </c>
      <c r="S2" s="81" t="s">
        <v>22</v>
      </c>
      <c r="T2" s="81" t="s">
        <v>18</v>
      </c>
      <c r="U2" s="81" t="s">
        <v>23</v>
      </c>
    </row>
    <row r="3" spans="2:21" ht="13.5" customHeight="1">
      <c r="B3" s="6"/>
      <c r="L3" s="57">
        <f>M4+N4+O4+P4</f>
        <v>24870040</v>
      </c>
      <c r="M3" s="38" t="s">
        <v>29</v>
      </c>
      <c r="N3" s="34" t="s">
        <v>30</v>
      </c>
      <c r="O3" s="34" t="s">
        <v>26</v>
      </c>
      <c r="P3" s="34" t="s">
        <v>20</v>
      </c>
      <c r="Q3" s="82"/>
      <c r="R3" s="82"/>
      <c r="S3" s="82"/>
      <c r="T3" s="82"/>
      <c r="U3" s="82"/>
    </row>
    <row r="4" spans="2:21" ht="21.75" customHeight="1">
      <c r="B4" s="7" t="s">
        <v>40</v>
      </c>
      <c r="E4" s="33"/>
      <c r="F4" s="33" t="s">
        <v>8</v>
      </c>
      <c r="G4" s="63" t="s">
        <v>38</v>
      </c>
      <c r="H4" s="65" t="s">
        <v>39</v>
      </c>
      <c r="K4" s="81"/>
      <c r="L4" s="67" t="s">
        <v>25</v>
      </c>
      <c r="M4" s="39">
        <f>M7</f>
        <v>7970040</v>
      </c>
      <c r="N4" s="62">
        <f>SUM(N13,N24)</f>
        <v>11850000</v>
      </c>
      <c r="O4" s="62">
        <f>SUM(O13,O24)</f>
        <v>100000</v>
      </c>
      <c r="P4" s="62">
        <f>SUM(P13,P24)</f>
        <v>4950000</v>
      </c>
      <c r="Q4" s="76">
        <f>SUM(Q13,Q24)</f>
        <v>200000</v>
      </c>
      <c r="R4" s="76">
        <f>SUM(R13,R24)</f>
        <v>5000000</v>
      </c>
      <c r="S4" s="76">
        <f t="shared" ref="S4:U4" si="0">SUM(S13,S24)</f>
        <v>0</v>
      </c>
      <c r="T4" s="76">
        <f t="shared" si="0"/>
        <v>2000000</v>
      </c>
      <c r="U4" s="76">
        <f t="shared" si="0"/>
        <v>2000000</v>
      </c>
    </row>
    <row r="5" spans="2:21" ht="33.75" customHeight="1" thickBot="1">
      <c r="B5" s="7" t="s">
        <v>41</v>
      </c>
      <c r="E5" s="33"/>
      <c r="F5" s="33" t="s">
        <v>17</v>
      </c>
      <c r="G5" s="69" t="s">
        <v>42</v>
      </c>
      <c r="H5" s="65" t="s">
        <v>27</v>
      </c>
      <c r="K5" s="86"/>
      <c r="L5" s="66"/>
      <c r="M5" s="78"/>
      <c r="N5" s="79"/>
      <c r="O5" s="79"/>
      <c r="P5" s="80"/>
      <c r="Q5" s="77"/>
      <c r="R5" s="77"/>
      <c r="S5" s="77"/>
      <c r="T5" s="77"/>
      <c r="U5" s="77"/>
    </row>
    <row r="6" spans="2:21" ht="36.75" customHeight="1">
      <c r="B6" s="2" t="s">
        <v>4</v>
      </c>
      <c r="C6" s="2" t="s">
        <v>1</v>
      </c>
      <c r="D6" s="3" t="s">
        <v>0</v>
      </c>
      <c r="E6" s="17" t="s">
        <v>14</v>
      </c>
      <c r="F6" s="16" t="s">
        <v>15</v>
      </c>
      <c r="G6" s="11" t="s">
        <v>3</v>
      </c>
      <c r="H6" s="29" t="s">
        <v>2</v>
      </c>
      <c r="L6" s="57">
        <f>(O4+P4)-P11</f>
        <v>5050000</v>
      </c>
    </row>
    <row r="7" spans="2:21" ht="18" customHeight="1">
      <c r="B7" s="70" t="s">
        <v>32</v>
      </c>
      <c r="C7" s="71">
        <v>327576689</v>
      </c>
      <c r="D7" s="72">
        <v>310919906</v>
      </c>
      <c r="E7" s="74">
        <v>13500000</v>
      </c>
      <c r="F7" s="19">
        <v>0</v>
      </c>
      <c r="G7" s="18">
        <f>D7+F7</f>
        <v>310919906</v>
      </c>
      <c r="H7" s="30">
        <f>C7-G7</f>
        <v>16656783</v>
      </c>
      <c r="K7" s="41"/>
      <c r="L7" s="42"/>
      <c r="M7" s="55">
        <v>7970040</v>
      </c>
      <c r="N7" s="43">
        <f>150000*79</f>
        <v>11850000</v>
      </c>
      <c r="O7" s="43">
        <v>100000</v>
      </c>
      <c r="P7" s="44">
        <v>400000</v>
      </c>
      <c r="Q7" s="52">
        <v>200000</v>
      </c>
      <c r="R7" s="54">
        <v>5000000</v>
      </c>
      <c r="S7" s="43">
        <v>0</v>
      </c>
      <c r="T7" s="43">
        <v>2000000</v>
      </c>
      <c r="U7" s="44">
        <v>2000000</v>
      </c>
    </row>
    <row r="8" spans="2:21" ht="18" customHeight="1">
      <c r="B8" s="70" t="s">
        <v>33</v>
      </c>
      <c r="C8" s="71">
        <v>402542774</v>
      </c>
      <c r="D8" s="72">
        <v>356790604</v>
      </c>
      <c r="E8" s="74">
        <v>35000000</v>
      </c>
      <c r="F8" s="25">
        <v>0</v>
      </c>
      <c r="G8" s="23">
        <f t="shared" ref="G8:G13" si="1">D8+F8</f>
        <v>356790604</v>
      </c>
      <c r="H8" s="31">
        <f>C8-G8</f>
        <v>45752170</v>
      </c>
      <c r="K8" s="45"/>
      <c r="L8" s="46"/>
      <c r="M8" s="39">
        <v>0</v>
      </c>
      <c r="N8" s="62">
        <v>0</v>
      </c>
      <c r="O8" s="62"/>
      <c r="P8" s="40">
        <f>50000*79</f>
        <v>3950000</v>
      </c>
      <c r="Q8" s="53">
        <v>0</v>
      </c>
      <c r="R8" s="48">
        <v>0</v>
      </c>
      <c r="S8" s="62">
        <v>0</v>
      </c>
      <c r="T8" s="62">
        <v>0</v>
      </c>
      <c r="U8" s="40">
        <v>0</v>
      </c>
    </row>
    <row r="9" spans="2:21" ht="18" customHeight="1">
      <c r="B9" s="70" t="s">
        <v>34</v>
      </c>
      <c r="C9" s="71">
        <v>629258176</v>
      </c>
      <c r="D9" s="72">
        <v>613760398</v>
      </c>
      <c r="E9" s="74">
        <f>S4</f>
        <v>0</v>
      </c>
      <c r="F9" s="25">
        <v>0</v>
      </c>
      <c r="G9" s="23">
        <f t="shared" si="1"/>
        <v>613760398</v>
      </c>
      <c r="H9" s="31">
        <f t="shared" ref="H9:H12" si="2">C9-G9</f>
        <v>15497778</v>
      </c>
      <c r="K9" s="45"/>
      <c r="L9" s="46"/>
      <c r="M9" s="39">
        <v>0</v>
      </c>
      <c r="N9" s="62">
        <v>0</v>
      </c>
      <c r="O9" s="62"/>
      <c r="P9" s="40"/>
      <c r="Q9" s="53">
        <v>0</v>
      </c>
      <c r="R9" s="48">
        <v>0</v>
      </c>
      <c r="S9" s="62">
        <v>0</v>
      </c>
      <c r="T9" s="62">
        <v>0</v>
      </c>
      <c r="U9" s="40">
        <v>0</v>
      </c>
    </row>
    <row r="10" spans="2:21" ht="18" customHeight="1">
      <c r="B10" s="70" t="s">
        <v>35</v>
      </c>
      <c r="C10" s="71">
        <v>37831244</v>
      </c>
      <c r="D10" s="72">
        <v>34843314</v>
      </c>
      <c r="E10" s="74">
        <v>2500000</v>
      </c>
      <c r="F10" s="25">
        <v>0</v>
      </c>
      <c r="G10" s="23">
        <f t="shared" si="1"/>
        <v>34843314</v>
      </c>
      <c r="H10" s="31">
        <f t="shared" si="2"/>
        <v>2987930</v>
      </c>
      <c r="K10" s="45"/>
      <c r="L10" s="46"/>
      <c r="M10" s="39">
        <v>0</v>
      </c>
      <c r="N10" s="62">
        <v>0</v>
      </c>
      <c r="O10" s="62"/>
      <c r="P10" s="40">
        <v>600000</v>
      </c>
      <c r="Q10" s="53">
        <v>0</v>
      </c>
      <c r="R10" s="48">
        <v>0</v>
      </c>
      <c r="S10" s="62">
        <v>0</v>
      </c>
      <c r="T10" s="62">
        <v>0</v>
      </c>
      <c r="U10" s="40">
        <v>0</v>
      </c>
    </row>
    <row r="11" spans="2:21" ht="18" customHeight="1">
      <c r="B11" s="70" t="s">
        <v>36</v>
      </c>
      <c r="C11" s="71">
        <v>58363995</v>
      </c>
      <c r="D11" s="72">
        <v>48016324</v>
      </c>
      <c r="E11" s="74"/>
      <c r="F11" s="25">
        <v>0</v>
      </c>
      <c r="G11" s="23">
        <f t="shared" si="1"/>
        <v>48016324</v>
      </c>
      <c r="H11" s="31">
        <f t="shared" si="2"/>
        <v>10347671</v>
      </c>
      <c r="K11" s="59"/>
      <c r="L11" s="60"/>
      <c r="M11" s="39">
        <v>0</v>
      </c>
      <c r="N11" s="62">
        <v>0</v>
      </c>
      <c r="O11" s="62">
        <v>0</v>
      </c>
      <c r="P11" s="40"/>
      <c r="Q11" s="53">
        <v>0</v>
      </c>
      <c r="R11" s="48">
        <v>0</v>
      </c>
      <c r="S11" s="62">
        <v>0</v>
      </c>
      <c r="T11" s="62">
        <v>0</v>
      </c>
      <c r="U11" s="40">
        <v>0</v>
      </c>
    </row>
    <row r="12" spans="2:21" ht="18" customHeight="1">
      <c r="B12" s="70" t="s">
        <v>37</v>
      </c>
      <c r="C12" s="71">
        <v>381447934</v>
      </c>
      <c r="D12" s="72">
        <v>344085025</v>
      </c>
      <c r="E12" s="74">
        <v>22500000</v>
      </c>
      <c r="F12" s="25">
        <v>0</v>
      </c>
      <c r="G12" s="23">
        <f t="shared" si="1"/>
        <v>344085025</v>
      </c>
      <c r="H12" s="31">
        <f t="shared" si="2"/>
        <v>37362909</v>
      </c>
      <c r="K12" s="45"/>
      <c r="L12" s="60"/>
      <c r="M12" s="39">
        <v>0</v>
      </c>
      <c r="N12" s="62">
        <v>0</v>
      </c>
      <c r="O12" s="62">
        <v>0</v>
      </c>
      <c r="P12" s="40"/>
      <c r="Q12" s="53">
        <v>0</v>
      </c>
      <c r="R12" s="48">
        <v>0</v>
      </c>
      <c r="S12" s="62">
        <v>0</v>
      </c>
      <c r="T12" s="62">
        <v>0</v>
      </c>
      <c r="U12" s="40">
        <v>0</v>
      </c>
    </row>
    <row r="13" spans="2:21" ht="20.100000000000001" customHeight="1" thickBot="1">
      <c r="B13" s="12" t="s">
        <v>16</v>
      </c>
      <c r="C13" s="4">
        <f>SUM(C7:C12)</f>
        <v>1837020812</v>
      </c>
      <c r="D13" s="5">
        <f>SUM(D7:D12)</f>
        <v>1708415571</v>
      </c>
      <c r="E13" s="27">
        <f>SUM(E7:E12)</f>
        <v>73500000</v>
      </c>
      <c r="F13" s="26">
        <f>SUM(F7:F12)</f>
        <v>0</v>
      </c>
      <c r="G13" s="20">
        <f t="shared" si="1"/>
        <v>1708415571</v>
      </c>
      <c r="H13" s="32">
        <f>SUM(H8:H12)</f>
        <v>111948458</v>
      </c>
      <c r="K13" s="61" t="s">
        <v>28</v>
      </c>
      <c r="L13" s="51">
        <f>SUM(M13:U13)</f>
        <v>34070040</v>
      </c>
      <c r="M13" s="37">
        <f t="shared" ref="M13:U13" si="3">SUM(M7:M12)</f>
        <v>7970040</v>
      </c>
      <c r="N13" s="37">
        <f t="shared" si="3"/>
        <v>11850000</v>
      </c>
      <c r="O13" s="37">
        <f t="shared" si="3"/>
        <v>100000</v>
      </c>
      <c r="P13" s="37">
        <f t="shared" si="3"/>
        <v>4950000</v>
      </c>
      <c r="Q13" s="37">
        <f t="shared" si="3"/>
        <v>200000</v>
      </c>
      <c r="R13" s="37">
        <f t="shared" si="3"/>
        <v>5000000</v>
      </c>
      <c r="S13" s="37">
        <f t="shared" si="3"/>
        <v>0</v>
      </c>
      <c r="T13" s="37">
        <f t="shared" si="3"/>
        <v>2000000</v>
      </c>
      <c r="U13" s="68">
        <f t="shared" si="3"/>
        <v>2000000</v>
      </c>
    </row>
    <row r="14" spans="2:21">
      <c r="B14" s="9"/>
      <c r="C14" s="9"/>
      <c r="D14" s="9"/>
      <c r="E14" s="9"/>
      <c r="F14" s="9"/>
      <c r="G14" s="8"/>
      <c r="H14" s="9"/>
    </row>
    <row r="15" spans="2:21" ht="18" thickBot="1">
      <c r="B15" s="9"/>
      <c r="C15" s="9"/>
      <c r="D15" s="9"/>
      <c r="F15" s="9"/>
      <c r="G15" s="9"/>
    </row>
    <row r="16" spans="2:21" ht="20.100000000000001" customHeight="1" thickTop="1">
      <c r="B16" s="2" t="s">
        <v>5</v>
      </c>
      <c r="C16" s="2" t="s">
        <v>9</v>
      </c>
      <c r="D16" s="3" t="s">
        <v>10</v>
      </c>
      <c r="E16" s="15" t="s">
        <v>11</v>
      </c>
      <c r="F16" s="14" t="s">
        <v>13</v>
      </c>
      <c r="G16" s="11" t="s">
        <v>3</v>
      </c>
      <c r="H16" s="13" t="s">
        <v>12</v>
      </c>
      <c r="K16" s="41"/>
      <c r="L16" s="42"/>
      <c r="M16" s="55">
        <v>0</v>
      </c>
      <c r="N16" s="43">
        <v>0</v>
      </c>
      <c r="O16" s="43">
        <v>0</v>
      </c>
      <c r="P16" s="43">
        <v>0</v>
      </c>
      <c r="Q16" s="52">
        <v>0</v>
      </c>
      <c r="R16" s="54">
        <v>0</v>
      </c>
      <c r="S16" s="43">
        <v>0</v>
      </c>
      <c r="T16" s="43">
        <v>0</v>
      </c>
      <c r="U16" s="44">
        <v>0</v>
      </c>
    </row>
    <row r="17" spans="2:21" ht="24.75" customHeight="1">
      <c r="B17" s="1" t="s">
        <v>6</v>
      </c>
      <c r="C17" s="73">
        <f>C18/35000</f>
        <v>28245</v>
      </c>
      <c r="D17" s="73">
        <v>20792</v>
      </c>
      <c r="E17" s="58">
        <v>1280</v>
      </c>
      <c r="F17" s="25"/>
      <c r="G17" s="23">
        <f>D17+F17</f>
        <v>20792</v>
      </c>
      <c r="H17" s="24">
        <f>C17-G17</f>
        <v>7453</v>
      </c>
      <c r="K17" s="45"/>
      <c r="L17" s="46"/>
      <c r="M17" s="39">
        <v>0</v>
      </c>
      <c r="N17" s="62">
        <v>0</v>
      </c>
      <c r="O17" s="35">
        <v>0</v>
      </c>
      <c r="P17" s="35">
        <v>0</v>
      </c>
      <c r="Q17" s="53">
        <v>0</v>
      </c>
      <c r="R17" s="48">
        <v>0</v>
      </c>
      <c r="S17" s="35">
        <v>0</v>
      </c>
      <c r="T17" s="35">
        <v>0</v>
      </c>
      <c r="U17" s="40">
        <v>0</v>
      </c>
    </row>
    <row r="18" spans="2:21" ht="24.75" customHeight="1" thickBot="1">
      <c r="B18" s="1" t="s">
        <v>7</v>
      </c>
      <c r="C18" s="21">
        <v>988575000</v>
      </c>
      <c r="D18" s="22">
        <f>D17*35000</f>
        <v>727720000</v>
      </c>
      <c r="E18" s="27">
        <f>E17*35000</f>
        <v>44800000</v>
      </c>
      <c r="F18" s="26">
        <f>F17*35000</f>
        <v>0</v>
      </c>
      <c r="G18" s="20">
        <v>0</v>
      </c>
      <c r="H18" s="28">
        <f>H17*35000</f>
        <v>260855000</v>
      </c>
      <c r="K18" s="45"/>
      <c r="L18" s="46"/>
      <c r="M18" s="39">
        <v>0</v>
      </c>
      <c r="N18" s="62">
        <v>0</v>
      </c>
      <c r="O18" s="35">
        <v>0</v>
      </c>
      <c r="P18" s="35">
        <v>0</v>
      </c>
      <c r="Q18" s="53">
        <v>0</v>
      </c>
      <c r="R18" s="48">
        <v>0</v>
      </c>
      <c r="S18" s="35">
        <v>0</v>
      </c>
      <c r="T18" s="35">
        <v>0</v>
      </c>
      <c r="U18" s="40">
        <v>0</v>
      </c>
    </row>
    <row r="19" spans="2:21">
      <c r="K19" s="45"/>
      <c r="L19" s="46"/>
      <c r="M19" s="39">
        <v>0</v>
      </c>
      <c r="N19" s="62">
        <v>0</v>
      </c>
      <c r="O19" s="35">
        <v>0</v>
      </c>
      <c r="P19" s="35">
        <v>0</v>
      </c>
      <c r="Q19" s="53">
        <v>0</v>
      </c>
      <c r="R19" s="48">
        <v>0</v>
      </c>
      <c r="S19" s="35">
        <v>0</v>
      </c>
      <c r="T19" s="35">
        <v>0</v>
      </c>
      <c r="U19" s="40">
        <v>0</v>
      </c>
    </row>
    <row r="20" spans="2:21">
      <c r="B20" s="49"/>
      <c r="E20" s="75"/>
      <c r="K20" s="45"/>
      <c r="L20" s="46"/>
      <c r="M20" s="39">
        <v>0</v>
      </c>
      <c r="N20" s="62">
        <v>0</v>
      </c>
      <c r="O20" s="35">
        <v>0</v>
      </c>
      <c r="P20" s="35">
        <v>0</v>
      </c>
      <c r="Q20" s="53">
        <v>0</v>
      </c>
      <c r="R20" s="48">
        <v>0</v>
      </c>
      <c r="S20" s="35">
        <v>0</v>
      </c>
      <c r="T20" s="35">
        <v>0</v>
      </c>
      <c r="U20" s="40">
        <v>0</v>
      </c>
    </row>
    <row r="21" spans="2:21">
      <c r="K21" s="45"/>
      <c r="L21" s="46"/>
      <c r="M21" s="39">
        <v>0</v>
      </c>
      <c r="N21" s="62">
        <v>0</v>
      </c>
      <c r="O21" s="35">
        <v>0</v>
      </c>
      <c r="P21" s="35">
        <v>0</v>
      </c>
      <c r="Q21" s="53">
        <v>0</v>
      </c>
      <c r="R21" s="48">
        <v>0</v>
      </c>
      <c r="S21" s="35">
        <v>0</v>
      </c>
      <c r="T21" s="35">
        <v>0</v>
      </c>
      <c r="U21" s="40">
        <v>0</v>
      </c>
    </row>
    <row r="22" spans="2:21">
      <c r="K22" s="45"/>
      <c r="L22" s="46"/>
      <c r="M22" s="39">
        <v>0</v>
      </c>
      <c r="N22" s="62">
        <v>0</v>
      </c>
      <c r="O22" s="35">
        <v>0</v>
      </c>
      <c r="P22" s="35">
        <v>0</v>
      </c>
      <c r="Q22" s="53">
        <v>0</v>
      </c>
      <c r="R22" s="48">
        <v>0</v>
      </c>
      <c r="S22" s="35">
        <v>0</v>
      </c>
      <c r="T22" s="35">
        <v>0</v>
      </c>
      <c r="U22" s="40">
        <v>0</v>
      </c>
    </row>
    <row r="23" spans="2:21">
      <c r="K23" s="45"/>
      <c r="L23" s="50"/>
      <c r="M23" s="56">
        <v>0</v>
      </c>
      <c r="N23" s="47">
        <v>0</v>
      </c>
      <c r="O23" s="47">
        <v>0</v>
      </c>
      <c r="P23" s="47">
        <v>0</v>
      </c>
      <c r="Q23" s="53">
        <v>0</v>
      </c>
      <c r="R23" s="48">
        <v>0</v>
      </c>
      <c r="S23" s="35">
        <v>0</v>
      </c>
      <c r="T23" s="36">
        <v>0</v>
      </c>
      <c r="U23" s="40">
        <v>0</v>
      </c>
    </row>
    <row r="24" spans="2:21">
      <c r="K24" s="61" t="s">
        <v>28</v>
      </c>
      <c r="L24" s="51">
        <f>SUM(M24:U24)</f>
        <v>0</v>
      </c>
      <c r="M24" s="37">
        <f t="shared" ref="M24:U24" si="4">SUM(M16:M23)</f>
        <v>0</v>
      </c>
      <c r="N24" s="37">
        <f t="shared" ref="N24" si="5">SUM(N16:N23)</f>
        <v>0</v>
      </c>
      <c r="O24" s="37">
        <f t="shared" si="4"/>
        <v>0</v>
      </c>
      <c r="P24" s="37">
        <f t="shared" si="4"/>
        <v>0</v>
      </c>
      <c r="Q24" s="37">
        <f>SUM(Q16:Q23)</f>
        <v>0</v>
      </c>
      <c r="R24" s="37">
        <f t="shared" si="4"/>
        <v>0</v>
      </c>
      <c r="S24" s="37">
        <f t="shared" si="4"/>
        <v>0</v>
      </c>
      <c r="T24" s="37">
        <f>SUM(T16:T23)</f>
        <v>0</v>
      </c>
      <c r="U24" s="37">
        <f t="shared" si="4"/>
        <v>0</v>
      </c>
    </row>
  </sheetData>
  <mergeCells count="13">
    <mergeCell ref="K4:K5"/>
    <mergeCell ref="T4:T5"/>
    <mergeCell ref="Q4:Q5"/>
    <mergeCell ref="R4:R5"/>
    <mergeCell ref="S4:S5"/>
    <mergeCell ref="U4:U5"/>
    <mergeCell ref="M5:P5"/>
    <mergeCell ref="T2:T3"/>
    <mergeCell ref="Q2:Q3"/>
    <mergeCell ref="M2:P2"/>
    <mergeCell ref="R2:R3"/>
    <mergeCell ref="S2:S3"/>
    <mergeCell ref="U2:U3"/>
  </mergeCells>
  <phoneticPr fontId="2" type="noConversion"/>
  <pageMargins left="0.42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경비계획</vt:lpstr>
      <vt:lpstr>경비계획!Print_Area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080213</dc:creator>
  <cp:lastModifiedBy>윤창섭(물류PM4팀/부장/-)</cp:lastModifiedBy>
  <cp:lastPrinted>2019-11-09T01:11:57Z</cp:lastPrinted>
  <dcterms:created xsi:type="dcterms:W3CDTF">2015-03-05T23:44:10Z</dcterms:created>
  <dcterms:modified xsi:type="dcterms:W3CDTF">2024-02-27T00:23:54Z</dcterms:modified>
</cp:coreProperties>
</file>