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\\krhsn032v\물류PM5T\조규철\7P220624AMLSR 삼성전자로지텍\현장개설\"/>
    </mc:Choice>
  </mc:AlternateContent>
  <bookViews>
    <workbookView xWindow="0" yWindow="0" windowWidth="23430" windowHeight="12330" activeTab="2"/>
  </bookViews>
  <sheets>
    <sheet name="1. 표지(최초, 정기)" sheetId="10" r:id="rId1"/>
    <sheet name="2.위험성평가실시계획(갑지)" sheetId="2" r:id="rId2"/>
    <sheet name="3. 위험성평가 조직도(최초, 정기)" sheetId="11" r:id="rId3"/>
    <sheet name="4.전체일정표" sheetId="12" r:id="rId4"/>
    <sheet name="5.위험성추정·결정표" sheetId="3" r:id="rId5"/>
    <sheet name="6.위험성평가표" sheetId="1" r:id="rId6"/>
  </sheets>
  <externalReferences>
    <externalReference r:id="rId7"/>
    <externalReference r:id="rId8"/>
  </externalReferences>
  <definedNames>
    <definedName name="_xlnm._FilterDatabase" localSheetId="5" hidden="1">'6.위험성평가표'!$B$4:$H$127</definedName>
    <definedName name="ACTUAL_RATE" localSheetId="3">[1]Progress!$B$21</definedName>
    <definedName name="ACTUAL_RATE">[2]Progress!$B$21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LANNED_RATE" localSheetId="3">[1]Progress!$B$18</definedName>
    <definedName name="PLANNED_RATE">[2]Progress!$B$18</definedName>
    <definedName name="_xlnm.Print_Area" localSheetId="1">'2.위험성평가실시계획(갑지)'!$B$2:$M$21</definedName>
    <definedName name="_xlnm.Print_Area" localSheetId="2">'3. 위험성평가 조직도(최초, 정기)'!$A$1:$U$23</definedName>
    <definedName name="_xlnm.Print_Area" localSheetId="3">'4.전체일정표'!$D$1:$CQ$73</definedName>
    <definedName name="_xlnm.Print_Area" localSheetId="5">'6.위험성평가표'!$B$4:$V$128</definedName>
    <definedName name="RNG_ACTUAL_END_DATE_COL_NAME" localSheetId="3">'4.전체일정표'!$X$3</definedName>
    <definedName name="RNG_ACTUAL_END_DATE_COL_NAME">#REF!</definedName>
    <definedName name="RNG_ACTUAL_RATE_COL_NAME" localSheetId="3">'4.전체일정표'!$AE$3</definedName>
    <definedName name="RNG_ACTUAL_RATE_COL_NAME">#REF!</definedName>
    <definedName name="RNG_ACTUAL_START_DATE_COL_NAME" localSheetId="3">'4.전체일정표'!$W$3</definedName>
    <definedName name="RNG_ACTUAL_START_DATE_COL_NAME">#REF!</definedName>
    <definedName name="RNG_ACTUAL_TOTAL_DURATION_COL_NAME" localSheetId="3">'4.전체일정표'!$Z$3</definedName>
    <definedName name="RNG_ACTUAL_TOTAL_DURATION_COL_NAME">#REF!</definedName>
    <definedName name="RNG_ACTUAL_TOTAL_WORKLOAD_COL_NAME" localSheetId="3">'4.전체일정표'!$Y$3</definedName>
    <definedName name="RNG_ACTUAL_TOTAL_WORKLOAD_COL_NAME">#REF!</definedName>
    <definedName name="RNG_CALENDAR_COL_NAME" localSheetId="3">'4.전체일정표'!$R$3</definedName>
    <definedName name="RNG_CALENDAR_COL_NAME">#REF!</definedName>
    <definedName name="RNG_DELIVERABLES_COL_NAME" localSheetId="3">'4.전체일정표'!$AC$3</definedName>
    <definedName name="RNG_DELIVERABLES_COL_NAME">#REF!</definedName>
    <definedName name="RNG_END_DATE_COL_NAME" localSheetId="3">'4.전체일정표'!$Q$3</definedName>
    <definedName name="RNG_END_DATE_COL_NAME">#REF!</definedName>
    <definedName name="RNG_ETC_COL_NAME" localSheetId="3">'4.전체일정표'!$O$3</definedName>
    <definedName name="RNG_ETC_COL_NAME">#REF!</definedName>
    <definedName name="RNG_GANTT_AREA_FIRST_COL_NAME" localSheetId="3">'4.전체일정표'!$AF$4</definedName>
    <definedName name="RNG_GANTT_AREA_FIRST_COL_NAME">#REF!</definedName>
    <definedName name="RNG_PLAN_DURATION_COL_NAME" localSheetId="3">'4.전체일정표'!$V$3</definedName>
    <definedName name="RNG_PLAN_DURATION_COL_NAME">#REF!</definedName>
    <definedName name="RNG_PLAN_RATE_COL_NAME" localSheetId="3">'4.전체일정표'!$AD$3</definedName>
    <definedName name="RNG_PLAN_RATE_COL_NAME">#REF!</definedName>
    <definedName name="RNG_PLAN_WORKLOAD_COL_NAME" localSheetId="3">'4.전체일정표'!$T$3</definedName>
    <definedName name="RNG_PLAN_WORKLOAD_COL_NAME">#REF!</definedName>
    <definedName name="RNG_RESOURCE_COL_NAME" localSheetId="3">'4.전체일정표'!$AB$3</definedName>
    <definedName name="RNG_RESOURCE_COL_NAME">#REF!</definedName>
    <definedName name="RNG_RESOURCE_WEIGHT_COL_NAME" localSheetId="3">'4.전체일정표'!$AA$3</definedName>
    <definedName name="RNG_RESOURCE_WEIGHT_COL_NAME">#REF!</definedName>
    <definedName name="RNG_START_DATE_COL_NAME" localSheetId="3">'4.전체일정표'!$P$3</definedName>
    <definedName name="RNG_START_DATE_COL_NAME">#REF!</definedName>
    <definedName name="RNG_TASK_FIRST_COL_NAME" localSheetId="3">'4.전체일정표'!$E$3</definedName>
    <definedName name="RNG_TASK_FIRST_COL_NAME">#REF!</definedName>
    <definedName name="RNG_TOTAL_DURATION_COL_NAME" localSheetId="3">'4.전체일정표'!$U$3</definedName>
    <definedName name="RNG_TOTAL_DURATION_COL_NAME">#REF!</definedName>
    <definedName name="RNG_TOTAL_WORKLOAD_COL_NAME" localSheetId="3">'4.전체일정표'!$S$3</definedName>
    <definedName name="RNG_TOTAL_WORKLOAD_COL_NAME">#REF!</definedName>
    <definedName name="RNG_WBS_AREA_LAST_COL_NAME" localSheetId="3">'4.전체일정표'!$AE$3</definedName>
    <definedName name="RNG_WBS_AREA_LAST_COL_NAME">#REF!</definedName>
    <definedName name="RNG_WBS_COL_NAME" localSheetId="3">'4.전체일정표'!$D$3</definedName>
    <definedName name="RNG_WBS_COL_NAME">#REF!</definedName>
    <definedName name="RNG_WBS_LEVEL_COL_NAME" localSheetId="3">'4.전체일정표'!$C$3</definedName>
    <definedName name="RNG_WBS_LEVEL_COL_NAME">#REF!</definedName>
    <definedName name="ㅋㅋㅋ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ㅋㅋㅋㅋ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F73" i="12" l="1"/>
  <c r="BX73" i="12"/>
  <c r="CD72" i="12"/>
  <c r="CF71" i="12"/>
  <c r="BX71" i="12"/>
  <c r="CF70" i="12"/>
  <c r="CB70" i="12"/>
  <c r="CB69" i="12"/>
  <c r="BX69" i="12"/>
  <c r="CF68" i="12"/>
  <c r="BX68" i="12"/>
  <c r="CF67" i="12"/>
  <c r="BX67" i="12"/>
  <c r="BX66" i="12"/>
  <c r="BC66" i="12"/>
  <c r="BX65" i="12"/>
  <c r="BS65" i="12"/>
  <c r="BS64" i="12"/>
  <c r="BC64" i="12"/>
  <c r="BB63" i="12"/>
  <c r="AS62" i="12"/>
  <c r="BX61" i="12"/>
  <c r="BC61" i="12"/>
  <c r="BX60" i="12"/>
  <c r="BC60" i="12"/>
  <c r="BO59" i="12"/>
  <c r="BC59" i="12"/>
  <c r="BX58" i="12"/>
  <c r="BS58" i="12"/>
  <c r="BX57" i="12"/>
  <c r="BH57" i="12"/>
  <c r="BH56" i="12"/>
  <c r="BC56" i="12"/>
  <c r="AW55" i="12"/>
  <c r="BX54" i="12"/>
  <c r="BD54" i="12"/>
  <c r="BX53" i="12"/>
  <c r="BD53" i="12"/>
  <c r="BX51" i="12"/>
  <c r="BC51" i="12"/>
  <c r="BX50" i="12"/>
  <c r="BH50" i="12"/>
  <c r="BH49" i="12"/>
  <c r="BC49" i="12"/>
  <c r="AS48" i="12"/>
  <c r="BX47" i="12"/>
  <c r="BC47" i="12"/>
  <c r="BX46" i="12"/>
  <c r="BC46" i="12"/>
  <c r="BW45" i="12"/>
  <c r="BJ45" i="12"/>
  <c r="BJ44" i="12"/>
  <c r="BC44" i="12"/>
  <c r="BC43" i="12"/>
  <c r="AS42" i="12"/>
  <c r="BX41" i="12"/>
  <c r="BC41" i="12"/>
  <c r="BX40" i="12"/>
  <c r="BC40" i="12"/>
  <c r="BX39" i="12"/>
  <c r="BF39" i="12"/>
  <c r="BC38" i="12"/>
  <c r="AS37" i="12"/>
  <c r="BX36" i="12"/>
  <c r="BC36" i="12"/>
  <c r="BX35" i="12"/>
  <c r="BC35" i="12"/>
  <c r="BX34" i="12"/>
  <c r="BL34" i="12"/>
  <c r="BL33" i="12"/>
  <c r="BF33" i="12"/>
  <c r="BJ32" i="12"/>
  <c r="BC32" i="12"/>
  <c r="AO31" i="12"/>
  <c r="BX30" i="12"/>
  <c r="BB30" i="12"/>
  <c r="BO29" i="12"/>
  <c r="BC29" i="12"/>
  <c r="BL28" i="12"/>
  <c r="BL27" i="12"/>
  <c r="BF27" i="12"/>
  <c r="BC26" i="12"/>
  <c r="AR25" i="12"/>
  <c r="BO24" i="12"/>
  <c r="BC24" i="12"/>
  <c r="BX23" i="12"/>
  <c r="BD23" i="12"/>
  <c r="CF21" i="12"/>
  <c r="CE20" i="12"/>
  <c r="CD19" i="12"/>
  <c r="CB18" i="12"/>
  <c r="CF17" i="12"/>
  <c r="CB17" i="12"/>
  <c r="CB16" i="12"/>
  <c r="BW15" i="12"/>
  <c r="BS14" i="12"/>
  <c r="BO13" i="12"/>
  <c r="BJ12" i="12"/>
  <c r="CB11" i="12"/>
  <c r="BJ11" i="12"/>
  <c r="AG10" i="12"/>
  <c r="AG9" i="12"/>
  <c r="AH8" i="12"/>
  <c r="CF7" i="12"/>
  <c r="BC7" i="12"/>
  <c r="CF6" i="12"/>
  <c r="BD6" i="12"/>
  <c r="CF5" i="12"/>
  <c r="BB5" i="12"/>
  <c r="U125" i="1" l="1"/>
  <c r="U124" i="1"/>
  <c r="U123" i="1"/>
  <c r="U122" i="1"/>
  <c r="U121" i="1"/>
  <c r="Y115" i="1"/>
  <c r="U115" i="1"/>
  <c r="Y117" i="1"/>
  <c r="U117" i="1"/>
  <c r="Y116" i="1"/>
  <c r="U116" i="1"/>
  <c r="Y114" i="1"/>
  <c r="U114" i="1"/>
  <c r="Y97" i="1"/>
  <c r="U97" i="1"/>
  <c r="Y98" i="1"/>
  <c r="U98" i="1"/>
  <c r="Y101" i="1"/>
  <c r="U101" i="1"/>
  <c r="Y100" i="1"/>
  <c r="U100" i="1"/>
  <c r="U99" i="1"/>
  <c r="Y96" i="1"/>
  <c r="U96" i="1"/>
  <c r="Y95" i="1"/>
  <c r="U95" i="1"/>
  <c r="Y94" i="1"/>
  <c r="U94" i="1"/>
  <c r="Y93" i="1"/>
  <c r="U93" i="1"/>
  <c r="Y92" i="1"/>
  <c r="U92" i="1"/>
  <c r="Y91" i="1"/>
  <c r="Y90" i="1"/>
  <c r="Y89" i="1"/>
  <c r="U91" i="1"/>
  <c r="U90" i="1"/>
  <c r="U89" i="1"/>
  <c r="Y88" i="1"/>
  <c r="U88" i="1"/>
  <c r="Y87" i="1"/>
  <c r="U87" i="1"/>
  <c r="Y74" i="1" l="1"/>
  <c r="Y73" i="1"/>
  <c r="Y72" i="1"/>
  <c r="Y71" i="1"/>
  <c r="U120" i="1"/>
  <c r="U119" i="1"/>
  <c r="U118" i="1"/>
  <c r="Y119" i="1"/>
  <c r="U112" i="1"/>
  <c r="Y118" i="1"/>
  <c r="U111" i="1"/>
  <c r="Y113" i="1"/>
  <c r="U110" i="1"/>
  <c r="Y112" i="1"/>
  <c r="U109" i="1"/>
  <c r="Y111" i="1"/>
  <c r="U108" i="1"/>
  <c r="Y110" i="1"/>
  <c r="U107" i="1"/>
  <c r="Y109" i="1"/>
  <c r="U106" i="1"/>
  <c r="Y108" i="1"/>
  <c r="U105" i="1"/>
  <c r="Y107" i="1"/>
  <c r="U104" i="1"/>
  <c r="Y106" i="1"/>
  <c r="U103" i="1"/>
  <c r="Y105" i="1"/>
  <c r="U102" i="1"/>
  <c r="Y26" i="1" l="1"/>
  <c r="U23" i="1"/>
  <c r="Y25" i="1"/>
  <c r="U22" i="1"/>
  <c r="Y104" i="1"/>
  <c r="U86" i="1"/>
  <c r="Y103" i="1"/>
  <c r="U85" i="1"/>
  <c r="Y102" i="1"/>
  <c r="U84" i="1"/>
  <c r="Y86" i="1"/>
  <c r="U83" i="1"/>
  <c r="Y85" i="1"/>
  <c r="U82" i="1"/>
  <c r="Y84" i="1"/>
  <c r="U81" i="1"/>
  <c r="Y83" i="1"/>
  <c r="U80" i="1"/>
  <c r="Y82" i="1"/>
  <c r="U79" i="1"/>
  <c r="Y81" i="1"/>
  <c r="U78" i="1"/>
  <c r="Y80" i="1"/>
  <c r="Y79" i="1"/>
  <c r="U76" i="1"/>
  <c r="Y78" i="1"/>
  <c r="U75" i="1"/>
  <c r="Y77" i="1"/>
  <c r="U74" i="1"/>
  <c r="Y76" i="1"/>
  <c r="U73" i="1"/>
  <c r="Y75" i="1"/>
  <c r="U72" i="1"/>
  <c r="Y11" i="1"/>
  <c r="Y10" i="1"/>
  <c r="Y9" i="1"/>
  <c r="U71" i="1" l="1"/>
  <c r="U70" i="1"/>
  <c r="U69" i="1"/>
  <c r="U68" i="1"/>
  <c r="Y70" i="1"/>
  <c r="U67" i="1"/>
  <c r="Y69" i="1"/>
  <c r="U66" i="1"/>
  <c r="Y68" i="1"/>
  <c r="U65" i="1"/>
  <c r="Y67" i="1"/>
  <c r="U64" i="1"/>
  <c r="Y66" i="1"/>
  <c r="U63" i="1"/>
  <c r="Y65" i="1"/>
  <c r="U62" i="1"/>
  <c r="Y64" i="1"/>
  <c r="U61" i="1"/>
  <c r="Y63" i="1"/>
  <c r="Y62" i="1"/>
  <c r="U59" i="1"/>
  <c r="Y61" i="1"/>
  <c r="U58" i="1"/>
  <c r="Y60" i="1"/>
  <c r="U57" i="1"/>
  <c r="Y59" i="1"/>
  <c r="U56" i="1"/>
  <c r="Y58" i="1"/>
  <c r="U55" i="1"/>
  <c r="Y57" i="1"/>
  <c r="U54" i="1"/>
  <c r="U53" i="1"/>
  <c r="Y55" i="1"/>
  <c r="U52" i="1"/>
  <c r="Y54" i="1"/>
  <c r="U51" i="1"/>
  <c r="Y53" i="1"/>
  <c r="U50" i="1"/>
  <c r="Y52" i="1"/>
  <c r="U49" i="1"/>
  <c r="Y51" i="1"/>
  <c r="U48" i="1"/>
  <c r="Y50" i="1"/>
  <c r="U47" i="1"/>
  <c r="Y49" i="1"/>
  <c r="Y48" i="1"/>
  <c r="U45" i="1"/>
  <c r="Y47" i="1"/>
  <c r="U44" i="1"/>
  <c r="Y46" i="1"/>
  <c r="U43" i="1"/>
  <c r="Y45" i="1"/>
  <c r="U42" i="1"/>
  <c r="Y44" i="1"/>
  <c r="U41" i="1"/>
  <c r="Y43" i="1" l="1"/>
  <c r="U40" i="1"/>
  <c r="Y42" i="1"/>
  <c r="U39" i="1"/>
  <c r="Y41" i="1"/>
  <c r="U38" i="1"/>
  <c r="Y40" i="1"/>
  <c r="U37" i="1"/>
  <c r="Y39" i="1"/>
  <c r="U36" i="1"/>
  <c r="Y38" i="1"/>
  <c r="U35" i="1"/>
  <c r="Y37" i="1"/>
  <c r="U34" i="1"/>
  <c r="Y36" i="1"/>
  <c r="U33" i="1"/>
  <c r="Y35" i="1"/>
  <c r="U32" i="1"/>
  <c r="Y34" i="1"/>
  <c r="U31" i="1"/>
  <c r="Y33" i="1"/>
  <c r="U30" i="1"/>
  <c r="Y32" i="1"/>
  <c r="U29" i="1"/>
  <c r="Y31" i="1"/>
  <c r="Y30" i="1"/>
  <c r="U27" i="1"/>
  <c r="Y29" i="1"/>
  <c r="U26" i="1"/>
  <c r="Y28" i="1"/>
  <c r="U25" i="1"/>
  <c r="Y27" i="1"/>
  <c r="U24" i="1"/>
  <c r="Y24" i="1" l="1"/>
  <c r="Y23" i="1"/>
  <c r="Y21" i="1"/>
  <c r="Y19" i="1"/>
  <c r="Y13" i="1"/>
  <c r="Y17" i="1"/>
  <c r="Y16" i="1"/>
  <c r="Y15" i="1"/>
  <c r="Y14" i="1"/>
  <c r="U21" i="1"/>
  <c r="U20" i="1"/>
  <c r="U18" i="1"/>
  <c r="U16" i="1"/>
  <c r="U13" i="1"/>
  <c r="U12" i="1"/>
  <c r="U11" i="1"/>
  <c r="U10" i="1"/>
  <c r="U15" i="1" l="1"/>
  <c r="Y22" i="1" l="1"/>
  <c r="Y20" i="1"/>
  <c r="Y18" i="1"/>
  <c r="Y12" i="1"/>
  <c r="U17" i="1"/>
  <c r="U9" i="1"/>
  <c r="U19" i="1"/>
</calcChain>
</file>

<file path=xl/sharedStrings.xml><?xml version="1.0" encoding="utf-8"?>
<sst xmlns="http://schemas.openxmlformats.org/spreadsheetml/2006/main" count="1252" uniqueCount="573">
  <si>
    <t>NO</t>
    <phoneticPr fontId="6" type="noConversion"/>
  </si>
  <si>
    <t>RACK</t>
    <phoneticPr fontId="4" type="noConversion"/>
  </si>
  <si>
    <t>COVER류 양중</t>
    <phoneticPr fontId="4" type="noConversion"/>
  </si>
  <si>
    <t>RACK ACC 양중</t>
    <phoneticPr fontId="4" type="noConversion"/>
  </si>
  <si>
    <t>전장/제어</t>
    <phoneticPr fontId="3" type="noConversion"/>
  </si>
  <si>
    <t xml:space="preserve"> </t>
    <phoneticPr fontId="3" type="noConversion"/>
  </si>
  <si>
    <t>발생
빈도</t>
    <phoneticPr fontId="8" type="noConversion"/>
  </si>
  <si>
    <t>발생
강도</t>
    <phoneticPr fontId="8" type="noConversion"/>
  </si>
  <si>
    <t>위험성</t>
    <phoneticPr fontId="8" type="noConversion"/>
  </si>
  <si>
    <t>비고</t>
    <phoneticPr fontId="3" type="noConversion"/>
  </si>
  <si>
    <t>제작사
담당자</t>
    <phoneticPr fontId="8" type="noConversion"/>
  </si>
  <si>
    <t>제작사
확인자</t>
    <phoneticPr fontId="8" type="noConversion"/>
  </si>
  <si>
    <t>작성 일시</t>
    <phoneticPr fontId="8" type="noConversion"/>
  </si>
  <si>
    <t>공정명
(PJT명)</t>
    <phoneticPr fontId="8" type="noConversion"/>
  </si>
  <si>
    <t>작성자
(현장 소장)</t>
    <phoneticPr fontId="8" type="noConversion"/>
  </si>
  <si>
    <t>검토자
(안전관리자)</t>
    <phoneticPr fontId="8" type="noConversion"/>
  </si>
  <si>
    <t>회사/
부서</t>
    <phoneticPr fontId="8" type="noConversion"/>
  </si>
  <si>
    <t>담당PM</t>
    <phoneticPr fontId="8" type="noConversion"/>
  </si>
  <si>
    <t>현장명</t>
    <phoneticPr fontId="8" type="noConversion"/>
  </si>
  <si>
    <t>공사개요</t>
    <phoneticPr fontId="8" type="noConversion"/>
  </si>
  <si>
    <t>위험성평가 추진 일정(계획)</t>
    <phoneticPr fontId="8" type="noConversion"/>
  </si>
  <si>
    <t>현장소장/연락처</t>
    <phoneticPr fontId="8" type="noConversion"/>
  </si>
  <si>
    <t>단계</t>
    <phoneticPr fontId="8" type="noConversion"/>
  </si>
  <si>
    <t>추진일정</t>
    <phoneticPr fontId="8" type="noConversion"/>
  </si>
  <si>
    <t>공사기간</t>
    <phoneticPr fontId="8" type="noConversion"/>
  </si>
  <si>
    <t>1. 사전준비</t>
    <phoneticPr fontId="8" type="noConversion"/>
  </si>
  <si>
    <t>현장주소</t>
    <phoneticPr fontId="8" type="noConversion"/>
  </si>
  <si>
    <t>발주처</t>
    <phoneticPr fontId="8" type="noConversion"/>
  </si>
  <si>
    <t>2. 유해위험요인파악</t>
    <phoneticPr fontId="8" type="noConversion"/>
  </si>
  <si>
    <t>평균출력인원</t>
    <phoneticPr fontId="8" type="noConversion"/>
  </si>
  <si>
    <t>주요장비 목록
(대수)</t>
    <phoneticPr fontId="8" type="noConversion"/>
  </si>
  <si>
    <t>3. 위험성 추정</t>
    <phoneticPr fontId="8" type="noConversion"/>
  </si>
  <si>
    <t>협력회사</t>
    <phoneticPr fontId="8" type="noConversion"/>
  </si>
  <si>
    <t>회사명</t>
    <phoneticPr fontId="8" type="noConversion"/>
  </si>
  <si>
    <t>4. 위험성 결정</t>
    <phoneticPr fontId="8" type="noConversion"/>
  </si>
  <si>
    <t>공종</t>
    <phoneticPr fontId="8" type="noConversion"/>
  </si>
  <si>
    <t>5. 위험성 감소대책 수립 및 실행</t>
    <phoneticPr fontId="8" type="noConversion"/>
  </si>
  <si>
    <t>위험성 평가 대상
공정(작업) 목록</t>
    <phoneticPr fontId="8" type="noConversion"/>
  </si>
  <si>
    <t>검토자 의견
(적정/수정/보완/재실시 및 사유 등)</t>
    <phoneticPr fontId="8" type="noConversion"/>
  </si>
  <si>
    <t>3. 위험성 추정 및 결정표</t>
    <phoneticPr fontId="8" type="noConversion"/>
  </si>
  <si>
    <t>위험성 추정 곱셈법 표</t>
    <phoneticPr fontId="8" type="noConversion"/>
  </si>
  <si>
    <t>중대성</t>
    <phoneticPr fontId="8" type="noConversion"/>
  </si>
  <si>
    <t>최대</t>
    <phoneticPr fontId="8" type="noConversion"/>
  </si>
  <si>
    <t>대</t>
    <phoneticPr fontId="8" type="noConversion"/>
  </si>
  <si>
    <t>중</t>
    <phoneticPr fontId="8" type="noConversion"/>
  </si>
  <si>
    <t>소</t>
    <phoneticPr fontId="8" type="noConversion"/>
  </si>
  <si>
    <t>가능성</t>
    <phoneticPr fontId="8" type="noConversion"/>
  </si>
  <si>
    <t>최상</t>
    <phoneticPr fontId="8" type="noConversion"/>
  </si>
  <si>
    <t>상</t>
    <phoneticPr fontId="8" type="noConversion"/>
  </si>
  <si>
    <t>하</t>
    <phoneticPr fontId="8" type="noConversion"/>
  </si>
  <si>
    <t>최하</t>
    <phoneticPr fontId="8" type="noConversion"/>
  </si>
  <si>
    <t>협착</t>
    <phoneticPr fontId="3" type="noConversion"/>
  </si>
  <si>
    <t>충돌</t>
    <phoneticPr fontId="3" type="noConversion"/>
  </si>
  <si>
    <t>전도</t>
    <phoneticPr fontId="3" type="noConversion"/>
  </si>
  <si>
    <t>낙하</t>
    <phoneticPr fontId="3" type="noConversion"/>
  </si>
  <si>
    <t>추락</t>
    <phoneticPr fontId="3" type="noConversion"/>
  </si>
  <si>
    <t>창상</t>
    <phoneticPr fontId="3" type="noConversion"/>
  </si>
  <si>
    <t>감전</t>
    <phoneticPr fontId="3" type="noConversion"/>
  </si>
  <si>
    <t>기타</t>
    <phoneticPr fontId="3" type="noConversion"/>
  </si>
  <si>
    <t>○</t>
    <phoneticPr fontId="3" type="noConversion"/>
  </si>
  <si>
    <t>설치공사 위험성 평가표</t>
    <phoneticPr fontId="3" type="noConversion"/>
  </si>
  <si>
    <t>조치 
결과</t>
    <phoneticPr fontId="8" type="noConversion"/>
  </si>
  <si>
    <t>조치
일정</t>
    <phoneticPr fontId="8" type="noConversion"/>
  </si>
  <si>
    <t>확인
일자</t>
    <phoneticPr fontId="3" type="noConversion"/>
  </si>
  <si>
    <t>기구</t>
    <phoneticPr fontId="3" type="noConversion"/>
  </si>
  <si>
    <t>1. 세부공정</t>
    <phoneticPr fontId="3" type="noConversion"/>
  </si>
  <si>
    <t>2. 설비분류</t>
    <phoneticPr fontId="6" type="noConversion"/>
  </si>
  <si>
    <t>3. 작업내용</t>
    <phoneticPr fontId="4" type="noConversion"/>
  </si>
  <si>
    <t>4. 상세 작업 순서 및 항목
(기계/기구 설치 및 설비 사용 등)</t>
    <phoneticPr fontId="3" type="noConversion"/>
  </si>
  <si>
    <t>5. 사용장비</t>
    <phoneticPr fontId="6" type="noConversion"/>
  </si>
  <si>
    <t>6. 유해·위험 요인
(상세 기술)</t>
    <phoneticPr fontId="4" type="noConversion"/>
  </si>
  <si>
    <t>① Load Anchoring</t>
    <phoneticPr fontId="6" type="noConversion"/>
  </si>
  <si>
    <t>찍힘</t>
    <phoneticPr fontId="3" type="noConversion"/>
  </si>
  <si>
    <t>보통</t>
    <phoneticPr fontId="3" type="noConversion"/>
  </si>
  <si>
    <t>4) 화학물질 보관 미흡 및 미숙지로 인한 재해</t>
    <phoneticPr fontId="3" type="noConversion"/>
  </si>
  <si>
    <t>3) 화학물질 사용에 따른 신체 자극</t>
  </si>
  <si>
    <t>2) 전선 인입 부 등 손상에 의한 감전 위험</t>
  </si>
  <si>
    <t>1) 전동드릴 사용 시 비산물(콘크리트, 드릴날 등)로 인한 상해</t>
    <phoneticPr fontId="3" type="noConversion"/>
  </si>
  <si>
    <t>4) MSDS 비치 및 화학품 보관 시 정보 부착/표기</t>
  </si>
  <si>
    <t>3) 장갑, 보안경, 마스크류 등 안전보호구 상시 착용</t>
  </si>
  <si>
    <t>1-1) Anchoring시 비산물로 인한 창상을 방지하기 위해 개인 보호구(장갑, 보안경, 안전모, 안전화 등) 착용 철저 및 안전관리자 Daily 확인
1-2) 드릴 마모 및 수명 초과로 파괴를 방지하기 위해 안전관리자 수시 확인/점검
1-3) 비산물을 청소기로 흡입하여 비산물로 인한 2차 재해 방지</t>
    <phoneticPr fontId="4" type="noConversion"/>
  </si>
  <si>
    <t>1) 조립 시 Frame과 충돌 위험</t>
    <phoneticPr fontId="3" type="noConversion"/>
  </si>
  <si>
    <t>4) 전용 받치 Jig 사용 또는 자재 무게 고려된 충분한 인원 투입</t>
  </si>
  <si>
    <t>3) 작업 시 주변 작업 진행상태 수시 확인</t>
  </si>
  <si>
    <t>2) 임팩드릴 사용 시 부주의로 인한 재해를 방지하기 위해 개인 보호구(장갑, 보안경, 안전모, 안전화 등) 착용 철저</t>
  </si>
  <si>
    <t>1) 조립 공간과 이동 동선을 라바콘으로 철저히 분리하고 신호수 배치</t>
    <phoneticPr fontId="3" type="noConversion"/>
  </si>
  <si>
    <t>1) 이동 중 주변 시설 및 인원과 충돌</t>
  </si>
  <si>
    <t>2) 이동 중 Caster 빠짐에 의한 협착/찍힘</t>
    <phoneticPr fontId="3" type="noConversion"/>
  </si>
  <si>
    <t>1) 이동 전 동선 확인 및 신호수 배치, 주변 인원 통제</t>
  </si>
  <si>
    <t>2) 이동 중 Caster 상태 상 시 확인 인원 배치</t>
    <phoneticPr fontId="3" type="noConversion"/>
  </si>
  <si>
    <t>③ Rack 이동</t>
    <phoneticPr fontId="3" type="noConversion"/>
  </si>
  <si>
    <t>④ 크레인-슬링벨트 결박(결속 확인)</t>
    <phoneticPr fontId="3" type="noConversion"/>
  </si>
  <si>
    <t>⑤ 기립 및 정위치</t>
    <phoneticPr fontId="3" type="noConversion"/>
  </si>
  <si>
    <t>⑥ Rack 체결</t>
    <phoneticPr fontId="3" type="noConversion"/>
  </si>
  <si>
    <t>2) 슬링벨트 결속 시 끊어짐, 풀어짐으로 인한 양중물 낙하 위험</t>
  </si>
  <si>
    <t>1) 크레인 사용하여 양중 시 충돌 위험</t>
    <phoneticPr fontId="3" type="noConversion"/>
  </si>
  <si>
    <t>1) 크레인 다릿발 범위와 회전 반경 등 고려 라바콘 설치하여 작업 구역 설정, 이동 동선과 철저히 분리, 신호수 신호에 맞춰 크레인 작동 및 작업자 이동</t>
    <phoneticPr fontId="3" type="noConversion"/>
  </si>
  <si>
    <t>2-1) 양중물을 슬링벨트 줄걸이 사용하여 크레인에 고정(전도방지), 벨트 결속 Double Check
2-2) 슬링벨트 체결 위치 및 고정 방식에 대한 사전 검토 실시
2-3) 슬링벨트 및 체결 자재 사용전 상태 확인 및 불량 의심 시 폐기 및 교체</t>
    <phoneticPr fontId="3" type="noConversion"/>
  </si>
  <si>
    <t>2) 전도 및 낙하 된 Rack과 충돌/협착 위험</t>
  </si>
  <si>
    <t>1) 기립 시 결속 상태 불량, 부주의로 인한 전도/낙하 위험</t>
    <phoneticPr fontId="3" type="noConversion"/>
  </si>
  <si>
    <t xml:space="preserve">1-1) 기립 작업 Process 숙지, 기립 전 안전관리자(신호수) 결속 상태 확인 및 작업 통제
1-2) 기립/정위치 작업 구역 라바콘 설치하여 철저히 분리, 상하 동시 작업 금지, 하부 이동 통제(신호수) </t>
    <phoneticPr fontId="4" type="noConversion"/>
  </si>
  <si>
    <t>2-1) 슬링벨트 체결 위치 및 고정 방식에 대한 사전 검토 실시
2-2) 슬링벨트 및 체결 자재 사용전 상태 확인 및 불량 의심 시 폐기 및 교체</t>
    <phoneticPr fontId="3" type="noConversion"/>
  </si>
  <si>
    <t>3) 고소 작업 중 공구 낙하 발생</t>
  </si>
  <si>
    <t>2) 고소작업대 이동 시 작업자와 충돌/협착 위험</t>
    <phoneticPr fontId="3" type="noConversion"/>
  </si>
  <si>
    <t>1) Rack 체결을 위해 작업자 고소 작업 시 추락 위험</t>
    <phoneticPr fontId="3" type="noConversion"/>
  </si>
  <si>
    <t xml:space="preserve">3) 공구낙하방지끈 사용 및 상부 작업 중 하부작업 절대 금지 </t>
  </si>
  <si>
    <t>2-1) 고소 작업 인원과 충돌을 방지하기 위해 상승/하강/이동 시 위치 확인
2-2) 중장비 사용 시 작업구역 확보 및 동작 전 복명복창 실시</t>
    <phoneticPr fontId="3" type="noConversion"/>
  </si>
  <si>
    <t>1-1) 고소 작업 시 이동식 비계/상부 로프 체결 하여 안전고리 체결 Point 확보
1-2) 안전고리 2점 체결하여 1점 체결 Point 전도 시 2점 체결 Point 보조 가능하도록 함</t>
    <phoneticPr fontId="3" type="noConversion"/>
  </si>
  <si>
    <t>시운전</t>
    <phoneticPr fontId="3" type="noConversion"/>
  </si>
  <si>
    <t>2) 공구 사용 전 외관, 손상유무 사전점검 실시(TBM시 안전관리자 주관 점검)</t>
    <phoneticPr fontId="3" type="noConversion"/>
  </si>
  <si>
    <t>Conveyor &amp;
Lifter</t>
    <phoneticPr fontId="4" type="noConversion"/>
  </si>
  <si>
    <t>전장/제어</t>
    <phoneticPr fontId="4" type="noConversion"/>
  </si>
  <si>
    <t>자재 이동</t>
    <phoneticPr fontId="3" type="noConversion"/>
  </si>
  <si>
    <t>① Deck, Lift, C/V 자재 이동</t>
    <phoneticPr fontId="3" type="noConversion"/>
  </si>
  <si>
    <t>2.5t 지게차</t>
  </si>
  <si>
    <t>1) 자재 적재 반입시 바닥 공사 미비로 지게차 운행시 중심을 맞추지 않아  자재 전도 위험</t>
    <phoneticPr fontId="3" type="noConversion"/>
  </si>
  <si>
    <t>○</t>
  </si>
  <si>
    <t>1) 지게차 이동 작업전 통로 확보 상태 확인 후 작업 투입</t>
    <phoneticPr fontId="3" type="noConversion"/>
  </si>
  <si>
    <t>2) 자재 적재시 중심이 맞지 않게 적재하여 자재 전도 위험</t>
    <phoneticPr fontId="3" type="noConversion"/>
  </si>
  <si>
    <t>1) 자재 적재시 고인목 설치 및 중심이 맞도록 적재 상태 확인</t>
    <phoneticPr fontId="3" type="noConversion"/>
  </si>
  <si>
    <t>3) 지게차 자재 이동시 작업구획 내 근로자 통제 하지 않아 이동중이던 근로자 충돌 위험</t>
    <phoneticPr fontId="3" type="noConversion"/>
  </si>
  <si>
    <t>1) 지게차 반경 내 신호수 배치하여 근로자 통제 실시 상태 확인</t>
    <phoneticPr fontId="3" type="noConversion"/>
  </si>
  <si>
    <t>② Deck, Lift, C/V 자재 이동</t>
    <phoneticPr fontId="3" type="noConversion"/>
  </si>
  <si>
    <t>1) 대차 이동 중 주변 시설 및 인원과 충돌</t>
    <phoneticPr fontId="3" type="noConversion"/>
  </si>
  <si>
    <t>1) 이동 전 동선 확인 및 신호수 배치, 주변 인원 통제</t>
    <phoneticPr fontId="3" type="noConversion"/>
  </si>
  <si>
    <t>2) 대차 이동 중 Caster 빠짐에 의한 협착/찍힘</t>
    <phoneticPr fontId="3" type="noConversion"/>
  </si>
  <si>
    <t>DECK 설치</t>
    <phoneticPr fontId="4" type="noConversion"/>
  </si>
  <si>
    <t>① Deck Post Anchoring</t>
    <phoneticPr fontId="6" type="noConversion"/>
  </si>
  <si>
    <t>2.5t 지게차</t>
    <phoneticPr fontId="6" type="noConversion"/>
  </si>
  <si>
    <t>1) Anchoring시 비산물로 인한 창상을 방지하기 위해 개인 보호구(장갑, 보안경, 안전모, 안전화 등) 착용 철저 및 안전관리자 Daily 확인
2) 드릴 마모 및 수명 초과로 파괴를 방지하기 위해 안전관리자 수시 확인/점검
3) 비산물을 청소기로 흡입하여 비산물로 인한 2차 재해 방지</t>
    <phoneticPr fontId="4" type="noConversion"/>
  </si>
  <si>
    <t>② Deck 조립</t>
    <phoneticPr fontId="3" type="noConversion"/>
  </si>
  <si>
    <t>2) Deck의 각 Part 조립을 위하여 임팩드릴 사용 시 부주의로 인한 창상</t>
    <phoneticPr fontId="3" type="noConversion"/>
  </si>
  <si>
    <t>3) Deck 체결 부 작업 중 협착</t>
    <phoneticPr fontId="3" type="noConversion"/>
  </si>
  <si>
    <t>4) Deck외 자재 놓침으로 인한 찍힘</t>
    <phoneticPr fontId="3" type="noConversion"/>
  </si>
  <si>
    <t>③ Deck Post 기립 및 정위치</t>
    <phoneticPr fontId="3" type="noConversion"/>
  </si>
  <si>
    <t xml:space="preserve">1) 기립 작업 Process 숙지, 기립 전 안전관리자(신호수) 결속 상태 확인 및 작업 통제
2) 기립/정위치 작업 구역 라바콘 설치하여 철저히 분리, 상하 동시 작업 금지, 하부 이동 통제(신호수) </t>
    <phoneticPr fontId="4" type="noConversion"/>
  </si>
  <si>
    <t>2) 전도 및 낙하 된 Deck 부품과 충돌/협착 위험</t>
    <phoneticPr fontId="3" type="noConversion"/>
  </si>
  <si>
    <t>1) 슬링벨트 체결 위치 및 고정 방식에 대한 사전 검토 실시
2) 슬링벨트 및 체결 자재 사용전 상태 확인 및 불량 의심 시 폐기 및 교체</t>
    <phoneticPr fontId="3" type="noConversion"/>
  </si>
  <si>
    <t>④ Deck 체결</t>
    <phoneticPr fontId="3" type="noConversion"/>
  </si>
  <si>
    <t>1) Deck Hand Rail 체결을 위해 작업자 고소 작업 시 추락 위험</t>
    <phoneticPr fontId="3" type="noConversion"/>
  </si>
  <si>
    <t>1) 고소 작업 시 상부 로프 체결 하여 안전고리 체결 Point 확보
2) 안전고리 2점 체결하여 1점 체결 Point 전도 시 2점 체결 Point 보조 가능하도록 함</t>
    <phoneticPr fontId="3" type="noConversion"/>
  </si>
  <si>
    <t>2) 고소 작업 중 공구 낙하 발생</t>
    <phoneticPr fontId="3" type="noConversion"/>
  </si>
  <si>
    <t>C/V
&amp;
LIFTER</t>
    <phoneticPr fontId="3" type="noConversion"/>
  </si>
  <si>
    <t>① CONVEYOR / 부속장비 조립</t>
    <phoneticPr fontId="3" type="noConversion"/>
  </si>
  <si>
    <t>2) CONVEYOR / 부속장비의 각 Part 조립을 위하여 임팩드릴 사용 시 부주의로 인한 창상</t>
    <phoneticPr fontId="3" type="noConversion"/>
  </si>
  <si>
    <t>3) CONVEYOR /부속장비 체결 부 작업 중 협착</t>
    <phoneticPr fontId="3" type="noConversion"/>
  </si>
  <si>
    <t>4) CONVEYOR / 부속장비 자재 놓침으로 인한 찍힘</t>
    <phoneticPr fontId="3" type="noConversion"/>
  </si>
  <si>
    <t>② CONVEYOR / 부속장비 이동</t>
    <phoneticPr fontId="3" type="noConversion"/>
  </si>
  <si>
    <t>③ 크레인-슬링벨트 결박(결속 확인)</t>
    <phoneticPr fontId="3" type="noConversion"/>
  </si>
  <si>
    <t>④ 장비 정위치</t>
    <phoneticPr fontId="3" type="noConversion"/>
  </si>
  <si>
    <t>1) 장비 이동시 결속 상태 불량, 부주의로 인한 낙하 위험</t>
    <phoneticPr fontId="3" type="noConversion"/>
  </si>
  <si>
    <t>2) 이동 및 낙하 된 장비와 충돌/협착 위험</t>
    <phoneticPr fontId="3" type="noConversion"/>
  </si>
  <si>
    <t>⑤ CONVEYOR /부속장비 Anchoring</t>
    <phoneticPr fontId="6" type="noConversion"/>
  </si>
  <si>
    <t>CONVEYOR
 부속장비 조립 및 설치</t>
    <phoneticPr fontId="3" type="noConversion"/>
  </si>
  <si>
    <t>LIFT 조립 및 설치</t>
    <phoneticPr fontId="3" type="noConversion"/>
  </si>
  <si>
    <t>① LIFT 프레임 조립</t>
    <phoneticPr fontId="3" type="noConversion"/>
  </si>
  <si>
    <t>1) 조립 시 LIFT자재와 충돌 위험</t>
    <phoneticPr fontId="3" type="noConversion"/>
  </si>
  <si>
    <t>2) LIFT의 각 Part 조립을 위하여 임팩드릴 사용 시 부주의로 인한 창상</t>
    <phoneticPr fontId="3" type="noConversion"/>
  </si>
  <si>
    <t>3) LIFT 체결 부 작업 중 협착</t>
    <phoneticPr fontId="3" type="noConversion"/>
  </si>
  <si>
    <t>4) LIFT 자재 놓침으로 인한 찍힘</t>
    <phoneticPr fontId="3" type="noConversion"/>
  </si>
  <si>
    <t>② LIFT 이동</t>
    <phoneticPr fontId="3" type="noConversion"/>
  </si>
  <si>
    <t>④ 기립 및 정위치</t>
    <phoneticPr fontId="3" type="noConversion"/>
  </si>
  <si>
    <t>2) 전도 및 낙하 된 LIFT 자재와 충돌/협착 위험</t>
    <phoneticPr fontId="3" type="noConversion"/>
  </si>
  <si>
    <t>⑤ LIFT 체결</t>
    <phoneticPr fontId="3" type="noConversion"/>
  </si>
  <si>
    <t>1) LIFT 체결을 위해 작업자 고소 작업 시 추락 위험</t>
    <phoneticPr fontId="3" type="noConversion"/>
  </si>
  <si>
    <t>⑥ 프레임 Anchoring</t>
    <phoneticPr fontId="6" type="noConversion"/>
  </si>
  <si>
    <t>① rail base Anchoring</t>
    <phoneticPr fontId="6" type="noConversion"/>
  </si>
  <si>
    <t>⑥ 승강및 주행레일 설치</t>
    <phoneticPr fontId="3" type="noConversion"/>
  </si>
  <si>
    <t>1) 레일 체결을 위해 작업자 고소 작업 시 추락 위험</t>
    <phoneticPr fontId="3" type="noConversion"/>
  </si>
  <si>
    <t xml:space="preserve">
반입/기립/조립</t>
    <phoneticPr fontId="4" type="noConversion"/>
  </si>
  <si>
    <t>RACK 기립/조립</t>
    <phoneticPr fontId="4" type="noConversion"/>
  </si>
  <si>
    <t>⑦ 레일 및 악세사리 양중</t>
    <phoneticPr fontId="4" type="noConversion"/>
  </si>
  <si>
    <t>1) 양중물을 슬링벨트 줄걸이 사용하여 크레인에 고정(전도방지), 벨트 결속 Double Check</t>
    <phoneticPr fontId="3" type="noConversion"/>
  </si>
  <si>
    <t>MSC</t>
    <phoneticPr fontId="3" type="noConversion"/>
  </si>
  <si>
    <t>전장배선</t>
    <phoneticPr fontId="3" type="noConversion"/>
  </si>
  <si>
    <t>테스터기</t>
    <phoneticPr fontId="3" type="noConversion"/>
  </si>
  <si>
    <t>전기 TURN-ON시 감전위험</t>
    <phoneticPr fontId="3" type="noConversion"/>
  </si>
  <si>
    <t>전선 피복 노출부 COVER설치, 안전보호구 착용(안전화, 안전모, 절연장갑)</t>
    <phoneticPr fontId="3" type="noConversion"/>
  </si>
  <si>
    <t>가위</t>
    <phoneticPr fontId="3" type="noConversion"/>
  </si>
  <si>
    <t>전선 피복 작업시 가위 사용에 따른 창상 위험</t>
    <phoneticPr fontId="3" type="noConversion"/>
  </si>
  <si>
    <t>창상장갑 착용, 안전보호구 착용(안전화, 안전모)</t>
    <phoneticPr fontId="3" type="noConversion"/>
  </si>
  <si>
    <t>IO CHECK</t>
    <phoneticPr fontId="3" type="noConversion"/>
  </si>
  <si>
    <t>실린더 동작 확인 중 협착, 끼임의 위험</t>
    <phoneticPr fontId="3" type="noConversion"/>
  </si>
  <si>
    <t>구동부 접근금지 라바콘 설치, 안전보호구 착용(안전화, 안전모)</t>
    <phoneticPr fontId="3" type="noConversion"/>
  </si>
  <si>
    <t>CV</t>
    <phoneticPr fontId="3" type="noConversion"/>
  </si>
  <si>
    <t>전선 피복 노출부 COVER설치, 안전보호구 착용(안전화, 안전모)</t>
    <phoneticPr fontId="3" type="noConversion"/>
  </si>
  <si>
    <t>LIFTER</t>
    <phoneticPr fontId="3" type="noConversion"/>
  </si>
  <si>
    <t>주행 구간 접근으로 인한 충돌의 위험</t>
    <phoneticPr fontId="3" type="noConversion"/>
  </si>
  <si>
    <t>안전팬스 설치, 안전보호구 착용(안전화, 안전모)</t>
    <phoneticPr fontId="3" type="noConversion"/>
  </si>
  <si>
    <t>회전부  손가락 감김의 위험</t>
    <phoneticPr fontId="3" type="noConversion"/>
  </si>
  <si>
    <t>LIFTER추락위험</t>
    <phoneticPr fontId="3" type="noConversion"/>
  </si>
  <si>
    <t>① 배선작업</t>
    <phoneticPr fontId="3" type="noConversion"/>
  </si>
  <si>
    <t>① IO CHECK</t>
    <phoneticPr fontId="3" type="noConversion"/>
  </si>
  <si>
    <t>① 동작확인</t>
    <phoneticPr fontId="3" type="noConversion"/>
  </si>
  <si>
    <t>② RACK 조립</t>
    <phoneticPr fontId="3" type="noConversion"/>
  </si>
  <si>
    <t>1) Rack의 각 Part 조립을 위하여 임팩드릴 사용 시 부주의로 인한 창상</t>
    <phoneticPr fontId="3" type="noConversion"/>
  </si>
  <si>
    <t>2) Rack 체결 부 작업 중 협착</t>
    <phoneticPr fontId="3" type="noConversion"/>
  </si>
  <si>
    <t>3) Rack 자재 놓침으로 인한 찍힘</t>
    <phoneticPr fontId="3" type="noConversion"/>
  </si>
  <si>
    <t>2) 이동 중 Caster 상태 상시 확인 인원 배치</t>
    <phoneticPr fontId="3" type="noConversion"/>
  </si>
  <si>
    <t>① RACK 마감작업</t>
    <phoneticPr fontId="3" type="noConversion"/>
  </si>
  <si>
    <t>W1</t>
  </si>
  <si>
    <t>W5</t>
  </si>
  <si>
    <t>W9</t>
  </si>
  <si>
    <t>W13</t>
  </si>
  <si>
    <t>W17</t>
  </si>
  <si>
    <t>W21</t>
  </si>
  <si>
    <t>W25</t>
  </si>
  <si>
    <t>W29</t>
  </si>
  <si>
    <t>W33</t>
  </si>
  <si>
    <t>W37</t>
  </si>
  <si>
    <t>W41</t>
  </si>
  <si>
    <t>W45</t>
  </si>
  <si>
    <t>W49</t>
  </si>
  <si>
    <t>W53</t>
  </si>
  <si>
    <t>reserved</t>
    <phoneticPr fontId="6" type="noConversion"/>
  </si>
  <si>
    <t>task_group</t>
    <phoneticPr fontId="6" type="noConversion"/>
  </si>
  <si>
    <t>wbs_level</t>
    <phoneticPr fontId="6" type="noConversion"/>
  </si>
  <si>
    <t>WBS</t>
    <phoneticPr fontId="6" type="noConversion"/>
  </si>
  <si>
    <t>작업*</t>
    <phoneticPr fontId="6" type="noConversion"/>
  </si>
  <si>
    <t>비고</t>
    <phoneticPr fontId="6" type="noConversion"/>
  </si>
  <si>
    <t>시작일*</t>
    <phoneticPr fontId="6" type="noConversion"/>
  </si>
  <si>
    <t>완료일*</t>
    <phoneticPr fontId="6" type="noConversion"/>
  </si>
  <si>
    <t>Calendar</t>
    <phoneticPr fontId="6" type="noConversion"/>
  </si>
  <si>
    <t>총_x000D_
작업량</t>
    <phoneticPr fontId="6" type="noConversion"/>
  </si>
  <si>
    <t>계획_x000D_
작업량</t>
    <phoneticPr fontId="6" type="noConversion"/>
  </si>
  <si>
    <t>총_x000D_
기간</t>
    <phoneticPr fontId="6" type="noConversion"/>
  </si>
  <si>
    <t>계획_x000D_
기간</t>
    <phoneticPr fontId="6" type="noConversion"/>
  </si>
  <si>
    <t>실제_x000D_
시작일</t>
    <phoneticPr fontId="6" type="noConversion"/>
  </si>
  <si>
    <t>실제_x000D_
완료일</t>
    <phoneticPr fontId="6" type="noConversion"/>
  </si>
  <si>
    <t>실제_x000D_
총작업량</t>
    <phoneticPr fontId="6" type="noConversion"/>
  </si>
  <si>
    <t>실제_x000D_
총기간</t>
    <phoneticPr fontId="6" type="noConversion"/>
  </si>
  <si>
    <t>계획</t>
    <phoneticPr fontId="6" type="noConversion"/>
  </si>
  <si>
    <t>실적*</t>
    <phoneticPr fontId="6" type="noConversion"/>
  </si>
  <si>
    <t>G</t>
  </si>
  <si>
    <t>1</t>
  </si>
  <si>
    <t>1.1</t>
  </si>
  <si>
    <t>1.1.1</t>
  </si>
  <si>
    <t>1.1.2</t>
  </si>
  <si>
    <t>1.1.2.1</t>
  </si>
  <si>
    <t>1.1.2.2</t>
  </si>
  <si>
    <t>2</t>
  </si>
  <si>
    <t>2.1</t>
  </si>
  <si>
    <t>2.1.1</t>
  </si>
  <si>
    <t>2.1.2</t>
  </si>
  <si>
    <t>2.1.3</t>
  </si>
  <si>
    <t>2.1.4</t>
  </si>
  <si>
    <t>2.1.5</t>
  </si>
  <si>
    <t>3</t>
  </si>
  <si>
    <t>3.1</t>
  </si>
  <si>
    <t>3.1.1</t>
  </si>
  <si>
    <t>3.1.2</t>
  </si>
  <si>
    <t>3.1.3</t>
  </si>
  <si>
    <t>3.1.4</t>
  </si>
  <si>
    <t>3.1.5</t>
  </si>
  <si>
    <t>4</t>
  </si>
  <si>
    <t>4.1</t>
  </si>
  <si>
    <t>4.1.1</t>
  </si>
  <si>
    <t>4.1.2</t>
  </si>
  <si>
    <t>4.1.3</t>
  </si>
  <si>
    <t>4.1.4</t>
  </si>
  <si>
    <t>4.1.5</t>
  </si>
  <si>
    <t>5</t>
  </si>
  <si>
    <t>5.1</t>
  </si>
  <si>
    <t>5.1.1</t>
  </si>
  <si>
    <t>5.1.2</t>
  </si>
  <si>
    <t>7. 현재 안전보건 조치</t>
    <phoneticPr fontId="4" type="noConversion"/>
  </si>
  <si>
    <t>8. 재해형태</t>
    <phoneticPr fontId="3" type="noConversion"/>
  </si>
  <si>
    <t>9. 개선전</t>
    <phoneticPr fontId="3" type="noConversion"/>
  </si>
  <si>
    <t>10. 개선 대책 
(상세 기술)</t>
    <phoneticPr fontId="4" type="noConversion"/>
  </si>
  <si>
    <t>11. 개선후</t>
    <phoneticPr fontId="3" type="noConversion"/>
  </si>
  <si>
    <t>12. 개선 대책 실시</t>
    <phoneticPr fontId="8" type="noConversion"/>
  </si>
  <si>
    <t>개인 보호구 착용</t>
    <phoneticPr fontId="3" type="noConversion"/>
  </si>
  <si>
    <t>이상 유무 확인 후 작업 진행</t>
    <phoneticPr fontId="3" type="noConversion"/>
  </si>
  <si>
    <t>신호수 배치</t>
    <phoneticPr fontId="3" type="noConversion"/>
  </si>
  <si>
    <t>단독 작업 금지</t>
    <phoneticPr fontId="3" type="noConversion"/>
  </si>
  <si>
    <t>2인1조 작업</t>
    <phoneticPr fontId="3" type="noConversion"/>
  </si>
  <si>
    <t>작업 전 Caster 확인</t>
    <phoneticPr fontId="3" type="noConversion"/>
  </si>
  <si>
    <t>작업 구간 구획 설정</t>
    <phoneticPr fontId="3" type="noConversion"/>
  </si>
  <si>
    <t>작업 전 안전점검 실시</t>
    <phoneticPr fontId="3" type="noConversion"/>
  </si>
  <si>
    <t>결속 상태 확인 후 양중 실시</t>
    <phoneticPr fontId="3" type="noConversion"/>
  </si>
  <si>
    <t>공구 낙하방지고리 체결</t>
    <phoneticPr fontId="3" type="noConversion"/>
  </si>
  <si>
    <t>작업 구간 확인</t>
    <phoneticPr fontId="3" type="noConversion"/>
  </si>
  <si>
    <t>고임목 설치</t>
    <phoneticPr fontId="3" type="noConversion"/>
  </si>
  <si>
    <t>안전교육 실시</t>
    <phoneticPr fontId="3" type="noConversion"/>
  </si>
  <si>
    <t>접근 금지 조치</t>
    <phoneticPr fontId="3" type="noConversion"/>
  </si>
  <si>
    <t>`</t>
    <phoneticPr fontId="3" type="noConversion"/>
  </si>
  <si>
    <t>삼성전자로지텍 이천 신창고 자동화 설비 도입</t>
  </si>
  <si>
    <t>미륭산업</t>
  </si>
  <si>
    <t>TCL</t>
  </si>
  <si>
    <t>TCL</t>
    <phoneticPr fontId="4" type="noConversion"/>
  </si>
  <si>
    <t>CMD</t>
  </si>
  <si>
    <t>삼성전자로지텍 이천 신창고 자동화 설비 도입
(7P220624AMLSR)</t>
    <phoneticPr fontId="8" type="noConversion"/>
  </si>
  <si>
    <t>자재(중량물)적재및 이동 중 지게차 전도</t>
  </si>
  <si>
    <t>신호수 배치</t>
  </si>
  <si>
    <t>지게차 이동중 주변 간섭물과 충돌</t>
  </si>
  <si>
    <t>지게차 이동중 작업장 주변 작업자와 충돌</t>
  </si>
  <si>
    <t>낮음</t>
  </si>
  <si>
    <r>
      <rPr>
        <sz val="10"/>
        <rFont val="맑은 고딕"/>
        <family val="3"/>
        <charset val="129"/>
      </rPr>
      <t xml:space="preserve">① </t>
    </r>
    <r>
      <rPr>
        <sz val="10"/>
        <rFont val="맑은 고딕"/>
        <family val="3"/>
        <charset val="129"/>
        <scheme val="minor"/>
      </rPr>
      <t>RACK 자재하차 및 운반</t>
    </r>
    <phoneticPr fontId="3" type="noConversion"/>
  </si>
  <si>
    <t>② Rack 자재 운반</t>
    <phoneticPr fontId="3" type="noConversion"/>
  </si>
  <si>
    <t>자재 이동</t>
    <phoneticPr fontId="3" type="noConversion"/>
  </si>
  <si>
    <r>
      <t xml:space="preserve">XLGantt 5.0.0 ©XLWorks </t>
    </r>
    <r>
      <rPr>
        <b/>
        <sz val="9"/>
        <color rgb="FFFF8800"/>
        <rFont val="Calibri"/>
        <family val="2"/>
      </rPr>
      <t xml:space="preserve"> </t>
    </r>
    <r>
      <rPr>
        <b/>
        <sz val="9"/>
        <color rgb="FFFF8800"/>
        <rFont val="돋움"/>
        <family val="3"/>
        <charset val="129"/>
      </rPr>
      <t>주별보기</t>
    </r>
    <r>
      <rPr>
        <b/>
        <sz val="9"/>
        <color rgb="FFFF8800"/>
        <rFont val="Calibri"/>
        <family val="2"/>
      </rPr>
      <t xml:space="preserve">, Zoom 100%, </t>
    </r>
    <r>
      <rPr>
        <b/>
        <sz val="9"/>
        <color rgb="FFFF8800"/>
        <rFont val="돋움"/>
        <family val="3"/>
        <charset val="129"/>
      </rPr>
      <t>계산</t>
    </r>
    <r>
      <rPr>
        <b/>
        <sz val="9"/>
        <color rgb="FFFF8800"/>
        <rFont val="Calibri"/>
        <family val="2"/>
      </rPr>
      <t xml:space="preserve"> </t>
    </r>
    <r>
      <rPr>
        <b/>
        <sz val="9"/>
        <color rgb="FFFF8800"/>
        <rFont val="돋움"/>
        <family val="3"/>
        <charset val="129"/>
      </rPr>
      <t>옵션</t>
    </r>
    <r>
      <rPr>
        <b/>
        <sz val="9"/>
        <color rgb="FFFF8800"/>
        <rFont val="Calibri"/>
        <family val="2"/>
      </rPr>
      <t xml:space="preserve"> : </t>
    </r>
    <r>
      <rPr>
        <b/>
        <sz val="9"/>
        <color rgb="FFFF8800"/>
        <rFont val="돋움"/>
        <family val="3"/>
        <charset val="129"/>
      </rPr>
      <t>자동</t>
    </r>
  </si>
  <si>
    <t>가중치</t>
    <phoneticPr fontId="6" type="noConversion"/>
  </si>
  <si>
    <t>담당</t>
    <phoneticPr fontId="6" type="noConversion"/>
  </si>
  <si>
    <t>산출물</t>
    <phoneticPr fontId="6" type="noConversion"/>
  </si>
  <si>
    <t>11/27
W49</t>
  </si>
  <si>
    <t>12/25
W53</t>
  </si>
  <si>
    <t>2023
W4</t>
  </si>
  <si>
    <t>02/19
W8</t>
  </si>
  <si>
    <t>03/19
W12</t>
  </si>
  <si>
    <t>04/16
W16</t>
  </si>
  <si>
    <t>05/14
W20</t>
  </si>
  <si>
    <t>06/11
W24</t>
  </si>
  <si>
    <t>07/09
W28</t>
  </si>
  <si>
    <t>08/06
W32</t>
  </si>
  <si>
    <t>09/03
W36</t>
  </si>
  <si>
    <t>10/01
W40</t>
  </si>
  <si>
    <t>10/29
W44</t>
  </si>
  <si>
    <t>11/26
W48</t>
  </si>
  <si>
    <t>프로젝트 관리</t>
  </si>
  <si>
    <t>임성택 수석</t>
  </si>
  <si>
    <t>프로젝트 착수 및 계획수립</t>
  </si>
  <si>
    <t>프로젝트 착수</t>
  </si>
  <si>
    <t>프로젝트 범위정의</t>
  </si>
  <si>
    <t>프로젝트 계획 수립</t>
  </si>
  <si>
    <t>1;6</t>
  </si>
  <si>
    <t>착수보고(Kick off)</t>
  </si>
  <si>
    <t>1.2</t>
  </si>
  <si>
    <t>프로젝트 수행 및 통제</t>
  </si>
  <si>
    <t>1.2.1</t>
  </si>
  <si>
    <t>월간보고1</t>
  </si>
  <si>
    <t>1.2.2</t>
  </si>
  <si>
    <t>월간보고2</t>
  </si>
  <si>
    <t>1.2.3</t>
  </si>
  <si>
    <t>월간보고3</t>
  </si>
  <si>
    <t>1.2.4</t>
  </si>
  <si>
    <t>월간보고4</t>
  </si>
  <si>
    <t>1.2.5</t>
  </si>
  <si>
    <t>월간보고5</t>
  </si>
  <si>
    <t>1.3</t>
  </si>
  <si>
    <t>프로젝트 종료</t>
  </si>
  <si>
    <t>1.3.1</t>
  </si>
  <si>
    <t>종료계획수립</t>
  </si>
  <si>
    <t>1.3.2</t>
  </si>
  <si>
    <t>시스템 인수인계</t>
  </si>
  <si>
    <t>1.3.3</t>
  </si>
  <si>
    <t>종료보고</t>
  </si>
  <si>
    <t>1.3.4</t>
  </si>
  <si>
    <t>검수 및 종료</t>
  </si>
  <si>
    <t>자동창고 공사(기구)</t>
  </si>
  <si>
    <t xml:space="preserve">셔틀 Rack 제작 및 설치 공사 </t>
  </si>
  <si>
    <t>상세설계 및 도면 승인도 제출</t>
  </si>
  <si>
    <t>이형신 선임</t>
  </si>
  <si>
    <t>Rack  자재 발주 및 제작</t>
  </si>
  <si>
    <t>조규철 선임</t>
  </si>
  <si>
    <t>Rack 설치</t>
  </si>
  <si>
    <t>조정 및 검측</t>
  </si>
  <si>
    <t>서류대응</t>
  </si>
  <si>
    <t>2.2</t>
  </si>
  <si>
    <t>MSC(Multi Stacker Crane)</t>
  </si>
  <si>
    <t>2.2.1</t>
  </si>
  <si>
    <t>상세설계 및 승인도 작성</t>
  </si>
  <si>
    <t>2.2.2</t>
  </si>
  <si>
    <t>MSC 자재 발주 및 제작</t>
  </si>
  <si>
    <t>2.2.3</t>
  </si>
  <si>
    <t>사내 테스트</t>
  </si>
  <si>
    <t>2.2.4</t>
  </si>
  <si>
    <t>현장 설치 및 시운전</t>
  </si>
  <si>
    <t>2.2.5</t>
  </si>
  <si>
    <t>2.3</t>
  </si>
  <si>
    <t>2.3.1</t>
  </si>
  <si>
    <t>2.3.2</t>
  </si>
  <si>
    <t>설비 제작</t>
  </si>
  <si>
    <t>2.3.3</t>
  </si>
  <si>
    <t>2.3.4</t>
  </si>
  <si>
    <t>2.4</t>
  </si>
  <si>
    <t>Deck 및 Conveyor</t>
  </si>
  <si>
    <t>2.4.1</t>
  </si>
  <si>
    <t>2.4.2</t>
  </si>
  <si>
    <t>2.4.3</t>
  </si>
  <si>
    <t>2.4.4</t>
  </si>
  <si>
    <t>GTP &amp; GTR</t>
  </si>
  <si>
    <t>박찬경 수석</t>
  </si>
  <si>
    <t>설치 및 조정</t>
  </si>
  <si>
    <t>김지한 수석</t>
  </si>
  <si>
    <t>자동창고 공사(전기제어)</t>
  </si>
  <si>
    <t>조진영 수석</t>
  </si>
  <si>
    <t>제어 공사</t>
  </si>
  <si>
    <t>제어반(Panel) 제작</t>
  </si>
  <si>
    <t>전장 공사(배선,DUCT 등)</t>
  </si>
  <si>
    <t>I/O Check, 단동 Test</t>
  </si>
  <si>
    <t>양종환 선임</t>
  </si>
  <si>
    <t>자동창고 공사(정보시스템)</t>
  </si>
  <si>
    <t>이종훈 수석</t>
  </si>
  <si>
    <t>정보시스템(WCS)</t>
  </si>
  <si>
    <t>분석(인터뷰 &amp; Process)</t>
  </si>
  <si>
    <t>설계(Data base 및 UI 설계)</t>
  </si>
  <si>
    <t>박상기 수석</t>
  </si>
  <si>
    <t>개발(Pgm &amp; Debugging)</t>
  </si>
  <si>
    <t>현장설치</t>
  </si>
  <si>
    <t>시운전 및 인수인계</t>
  </si>
  <si>
    <t>시운전</t>
  </si>
  <si>
    <t>Off-Line Test</t>
  </si>
  <si>
    <t>On-Line Test</t>
  </si>
  <si>
    <t>5.2</t>
  </si>
  <si>
    <t>인수인계</t>
  </si>
  <si>
    <t>5.2.1</t>
  </si>
  <si>
    <t>사용자 교육 및 인수인계</t>
  </si>
  <si>
    <t>기구팀, 제어팀, 정보팀</t>
  </si>
  <si>
    <t>5.2.2</t>
  </si>
  <si>
    <t>별(*)표시는 필수입력</t>
  </si>
  <si>
    <t>② MSC 이동</t>
    <phoneticPr fontId="3" type="noConversion"/>
  </si>
  <si>
    <t>담당 인원</t>
    <phoneticPr fontId="8" type="noConversion"/>
  </si>
  <si>
    <t>-</t>
    <phoneticPr fontId="4" type="noConversion"/>
  </si>
  <si>
    <t>서명</t>
    <phoneticPr fontId="8" type="noConversion"/>
  </si>
  <si>
    <t>2.4.5</t>
  </si>
  <si>
    <t>세원</t>
    <phoneticPr fontId="4" type="noConversion"/>
  </si>
  <si>
    <t>7.5t 지게차</t>
    <phoneticPr fontId="3" type="noConversion"/>
  </si>
  <si>
    <t>10t 크레인
이동 대차
고소작업대</t>
    <phoneticPr fontId="6" type="noConversion"/>
  </si>
  <si>
    <t xml:space="preserve">
2.5t 지게차
이동대차
고소작업대</t>
    <phoneticPr fontId="3" type="noConversion"/>
  </si>
  <si>
    <t>2.5t 지게차
이동대차
고소작업대</t>
    <phoneticPr fontId="3" type="noConversion"/>
  </si>
  <si>
    <t>2.5t 지게차
고소작업대</t>
    <phoneticPr fontId="6" type="noConversion"/>
  </si>
  <si>
    <t>DECK</t>
    <phoneticPr fontId="4" type="noConversion"/>
  </si>
  <si>
    <t>에스제이일렉</t>
    <phoneticPr fontId="4" type="noConversion"/>
  </si>
  <si>
    <t>PJT : 삼성전자로지텍 이천 신창고 자동화 설비 도입</t>
    <phoneticPr fontId="8" type="noConversion"/>
  </si>
  <si>
    <t>(PJT Code : 7P220624AMLSR)</t>
    <phoneticPr fontId="8" type="noConversion"/>
  </si>
  <si>
    <t>2023 .   5 .    9 .</t>
    <phoneticPr fontId="8" type="noConversion"/>
  </si>
  <si>
    <t>결
재</t>
    <phoneticPr fontId="8" type="noConversion"/>
  </si>
  <si>
    <t>작성(담당)</t>
    <phoneticPr fontId="8" type="noConversion"/>
  </si>
  <si>
    <t>검토</t>
    <phoneticPr fontId="8" type="noConversion"/>
  </si>
  <si>
    <t>승인</t>
    <phoneticPr fontId="8" type="noConversion"/>
  </si>
  <si>
    <t>부서원</t>
    <phoneticPr fontId="8" type="noConversion"/>
  </si>
  <si>
    <t>관리감독자
(PE, PM)</t>
    <phoneticPr fontId="8" type="noConversion"/>
  </si>
  <si>
    <t>안전관리자</t>
    <phoneticPr fontId="8" type="noConversion"/>
  </si>
  <si>
    <t>부서장</t>
    <phoneticPr fontId="8" type="noConversion"/>
  </si>
  <si>
    <t>조규철 선임</t>
    <phoneticPr fontId="8" type="noConversion"/>
  </si>
  <si>
    <t>조광일 수석</t>
    <phoneticPr fontId="8" type="noConversion"/>
  </si>
  <si>
    <t>권영환 팀장</t>
    <phoneticPr fontId="8" type="noConversion"/>
  </si>
  <si>
    <t>3. 위험성 평가 조직 구성</t>
    <phoneticPr fontId="8" type="noConversion"/>
  </si>
  <si>
    <t>대표이사</t>
    <phoneticPr fontId="8" type="noConversion"/>
  </si>
  <si>
    <t>김영민 대표</t>
    <phoneticPr fontId="8" type="noConversion"/>
  </si>
  <si>
    <t>안전보건관리책임자</t>
    <phoneticPr fontId="8" type="noConversion"/>
  </si>
  <si>
    <t>보건관리자</t>
    <phoneticPr fontId="8" type="noConversion"/>
  </si>
  <si>
    <t>관리감독자</t>
    <phoneticPr fontId="8" type="noConversion"/>
  </si>
  <si>
    <t>미륭산업</t>
    <phoneticPr fontId="8" type="noConversion"/>
  </si>
  <si>
    <t>SNU</t>
    <phoneticPr fontId="8" type="noConversion"/>
  </si>
  <si>
    <t>오토런</t>
    <phoneticPr fontId="8" type="noConversion"/>
  </si>
  <si>
    <t>김정동 상무</t>
    <phoneticPr fontId="8" type="noConversion"/>
  </si>
  <si>
    <t>박재원 부장</t>
    <phoneticPr fontId="4" type="noConversion"/>
  </si>
  <si>
    <t>김해용 과장</t>
    <phoneticPr fontId="4" type="noConversion"/>
  </si>
  <si>
    <t>(주)미륭산업 (Rack)</t>
    <phoneticPr fontId="8" type="noConversion"/>
  </si>
  <si>
    <t>주식회사 세원 (Deck)</t>
    <phoneticPr fontId="8" type="noConversion"/>
  </si>
  <si>
    <t>TCL (C/V)</t>
    <phoneticPr fontId="4" type="noConversion"/>
  </si>
  <si>
    <t>관리감독자</t>
  </si>
  <si>
    <t>주식회사 오토런</t>
    <phoneticPr fontId="4" type="noConversion"/>
  </si>
  <si>
    <t>씨엠디주식회사</t>
    <phoneticPr fontId="4" type="noConversion"/>
  </si>
  <si>
    <t>에스제이일렉(주)</t>
    <phoneticPr fontId="4" type="noConversion"/>
  </si>
  <si>
    <t>(주)시코에프에이</t>
    <phoneticPr fontId="4" type="noConversion"/>
  </si>
  <si>
    <t>(주)씨에스프론트라인</t>
    <phoneticPr fontId="4" type="noConversion"/>
  </si>
  <si>
    <t>주식회사 온오프시스템</t>
    <phoneticPr fontId="4" type="noConversion"/>
  </si>
  <si>
    <t>선우기술 주식회사</t>
    <phoneticPr fontId="4" type="noConversion"/>
  </si>
  <si>
    <t>에스엔유프리시젼(주)(MSC)</t>
    <phoneticPr fontId="4" type="noConversion"/>
  </si>
  <si>
    <t>에스엔유프리시젼(주) (CB Sorter)</t>
    <phoneticPr fontId="4" type="noConversion"/>
  </si>
  <si>
    <t>박수원 과장</t>
    <phoneticPr fontId="4" type="noConversion"/>
  </si>
  <si>
    <t>주식회사 에이텍오토</t>
    <phoneticPr fontId="4" type="noConversion"/>
  </si>
  <si>
    <t>김철민 팀장</t>
    <phoneticPr fontId="8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</si>
  <si>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8" type="noConversion"/>
  </si>
  <si>
    <t>평가구분</t>
    <phoneticPr fontId="8" type="noConversion"/>
  </si>
  <si>
    <r>
      <rPr>
        <b/>
        <sz val="10"/>
        <rFont val="맑은 고딕"/>
        <family val="3"/>
        <charset val="129"/>
        <scheme val="minor"/>
      </rPr>
      <t xml:space="preserve">최초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정기  /  수시</t>
    </r>
    <phoneticPr fontId="8" type="noConversion"/>
  </si>
  <si>
    <t>SFA 물류 PM5팀</t>
    <phoneticPr fontId="8" type="noConversion"/>
  </si>
  <si>
    <t>임 성 택</t>
    <phoneticPr fontId="8" type="noConversion"/>
  </si>
  <si>
    <t>삼성전자로지텍 이천 신창고
자동화 설비 도입</t>
    <phoneticPr fontId="8" type="noConversion"/>
  </si>
  <si>
    <t>권순범 / 010-5644-4088</t>
    <phoneticPr fontId="8" type="noConversion"/>
  </si>
  <si>
    <t>2022년12월02일 ~ 2023년11월30일</t>
    <phoneticPr fontId="8" type="noConversion"/>
  </si>
  <si>
    <t>물류PM5T 임성택 수석, 조규철 선임, 권순범 수석</t>
    <phoneticPr fontId="8" type="noConversion"/>
  </si>
  <si>
    <t>경기도 이천시 대월면 대평로 244-2</t>
    <phoneticPr fontId="8" type="noConversion"/>
  </si>
  <si>
    <t>삼성전자 주식회사</t>
    <phoneticPr fontId="8" type="noConversion"/>
  </si>
  <si>
    <t>50명</t>
    <phoneticPr fontId="8" type="noConversion"/>
  </si>
  <si>
    <t>크레인 10T(1대)</t>
    <phoneticPr fontId="8" type="noConversion"/>
  </si>
  <si>
    <t>지게차 7.5t(2대) 5t(2대),2.5t(3대), 고소작업대(10대)</t>
    <phoneticPr fontId="8" type="noConversion"/>
  </si>
  <si>
    <t>RACK</t>
    <phoneticPr fontId="8" type="noConversion"/>
  </si>
  <si>
    <t>MSC</t>
    <phoneticPr fontId="8" type="noConversion"/>
  </si>
  <si>
    <t>MSC 제어</t>
    <phoneticPr fontId="8" type="noConversion"/>
  </si>
  <si>
    <t>Network</t>
    <phoneticPr fontId="8" type="noConversion"/>
  </si>
  <si>
    <t>2. 위험성 평가 실시 계획</t>
    <phoneticPr fontId="8" type="noConversion"/>
  </si>
  <si>
    <t>시코에프에이</t>
    <phoneticPr fontId="8" type="noConversion"/>
  </si>
  <si>
    <t>(주)아이에스엘</t>
    <phoneticPr fontId="4" type="noConversion"/>
  </si>
  <si>
    <t>(주)뉴엔텍</t>
    <phoneticPr fontId="4" type="noConversion"/>
  </si>
  <si>
    <t>CB Sorter</t>
    <phoneticPr fontId="8" type="noConversion"/>
  </si>
  <si>
    <t>박종근 책임</t>
    <phoneticPr fontId="4" type="noConversion"/>
  </si>
  <si>
    <t>서종필 과장</t>
    <phoneticPr fontId="4" type="noConversion"/>
  </si>
  <si>
    <t>CB Sorter</t>
    <phoneticPr fontId="3" type="noConversion"/>
  </si>
  <si>
    <t>반입/자재 이동</t>
    <phoneticPr fontId="3" type="noConversion"/>
  </si>
  <si>
    <t>1) 중량물 인양 중 무게중심 불량 및 결속 불량 등으로 인양물 전도/낙하</t>
    <phoneticPr fontId="3" type="noConversion"/>
  </si>
  <si>
    <t>① 지게차를 이용한 자재 반입</t>
    <phoneticPr fontId="3" type="noConversion"/>
  </si>
  <si>
    <t>신호수 배치</t>
    <phoneticPr fontId="3" type="noConversion"/>
  </si>
  <si>
    <t>1-1) 작업 구역 설정 및 인원 통제
1-2) 자동바에 의한 결속(2개소 이상)
1-3) 무게 중심 확인 및 표기(스티커 활요)</t>
    <phoneticPr fontId="3" type="noConversion"/>
  </si>
  <si>
    <t>② 반입 자재 운반 및 이동/보관</t>
    <phoneticPr fontId="3" type="noConversion"/>
  </si>
  <si>
    <t>파렛트카, 대차</t>
    <phoneticPr fontId="3" type="noConversion"/>
  </si>
  <si>
    <t>2) 자재 이동 중 적재 및 결속 불량에 따른 전도</t>
    <phoneticPr fontId="3" type="noConversion"/>
  </si>
  <si>
    <t>작업자 주의 교육</t>
    <phoneticPr fontId="3" type="noConversion"/>
  </si>
  <si>
    <t>2-1) 자재 보관 구역 설정
2-2) 종횡비 2:1 이상 자재 적재 금지
2-3) 이동 시 결속 2개소 이상</t>
    <phoneticPr fontId="3" type="noConversion"/>
  </si>
  <si>
    <t>① RAIL LEG FRAME 설치(앙카)</t>
    <phoneticPr fontId="3" type="noConversion"/>
  </si>
  <si>
    <t>해머 드릴</t>
    <phoneticPr fontId="3" type="noConversion"/>
  </si>
  <si>
    <t>1) 해머 드릴을 이용한 타공 작업 중 손 또는 일부가 드릴 회전부 감김</t>
    <phoneticPr fontId="3" type="noConversion"/>
  </si>
  <si>
    <t>2) 타공 작업 중 파편으로 인한 피부 또는 안구 손상</t>
    <phoneticPr fontId="3" type="noConversion"/>
  </si>
  <si>
    <t>1) 말림 장갑 착용, 개인 보호구 착용</t>
    <phoneticPr fontId="3" type="noConversion"/>
  </si>
  <si>
    <t>2) 보안경 착용, 개인 보호구 착용</t>
    <phoneticPr fontId="3" type="noConversion"/>
  </si>
  <si>
    <t>② RAIL 조립 및 설치</t>
    <phoneticPr fontId="3" type="noConversion"/>
  </si>
  <si>
    <t>1.5t 지게차</t>
    <phoneticPr fontId="3" type="noConversion"/>
  </si>
  <si>
    <t>2) 중량물을 반복적으로 들어 올리는 작업에 의한 근골격계 질환 발생</t>
    <phoneticPr fontId="3" type="noConversion"/>
  </si>
  <si>
    <t>2-1) 4인/1조 작업 실시
2-2) 근골격계 질환 예방 교육 실시</t>
    <phoneticPr fontId="3" type="noConversion"/>
  </si>
  <si>
    <t>③ AUTO INDUCTION 조립 및 설치</t>
    <phoneticPr fontId="3" type="noConversion"/>
  </si>
  <si>
    <t>파렛트카</t>
    <phoneticPr fontId="3" type="noConversion"/>
  </si>
  <si>
    <t>1-1) 2인 이상 작업
1-2) 이동 시 유도원 배치</t>
    <phoneticPr fontId="3" type="noConversion"/>
  </si>
  <si>
    <t>작업 전 안전 점검 실시</t>
    <phoneticPr fontId="3" type="noConversion"/>
  </si>
  <si>
    <t>2) 이동 전 동선 확인 및 작업 구역 설정, 인원 통제</t>
    <phoneticPr fontId="3" type="noConversion"/>
  </si>
  <si>
    <t>④ CARRIER 조립</t>
    <phoneticPr fontId="3" type="noConversion"/>
  </si>
  <si>
    <t>수공구</t>
    <phoneticPr fontId="3" type="noConversion"/>
  </si>
  <si>
    <t>1) 자재 이동 중 작업자 주변 작업자 충돌, 협착</t>
    <phoneticPr fontId="3" type="noConversion"/>
  </si>
  <si>
    <t>2) 설비 조립 중 무게편심 또는 작업자 충돌로 인한 설비 전도</t>
    <phoneticPr fontId="3" type="noConversion"/>
  </si>
  <si>
    <t>1) 작업 중 수공구 사용 미숙으로 신체(안면 또는 안구) 손상</t>
    <phoneticPr fontId="3" type="noConversion"/>
  </si>
  <si>
    <t>1) 보안경 착용, 개인 보호구 착용</t>
    <phoneticPr fontId="3" type="noConversion"/>
  </si>
  <si>
    <t>⑤ DECK 조립</t>
    <phoneticPr fontId="3" type="noConversion"/>
  </si>
  <si>
    <t>⑥ CHUTE 조립 및 설치</t>
    <phoneticPr fontId="3" type="noConversion"/>
  </si>
  <si>
    <t>2) 작업 중 수공구 사용 미숙으로 신체(안면 또는 안구) 손상</t>
    <phoneticPr fontId="3" type="noConversion"/>
  </si>
  <si>
    <t>3) 설비 조립 중 날카로운 조립단면 촉수로 인한 베임 긁힘</t>
    <phoneticPr fontId="3" type="noConversion"/>
  </si>
  <si>
    <t>수공구
해머드릴
파렛트카</t>
    <phoneticPr fontId="3" type="noConversion"/>
  </si>
  <si>
    <t>4) 해머 드릴을 이용한 타공 작업 중 손 또는 일부가 드릴 회전부 감김</t>
    <phoneticPr fontId="3" type="noConversion"/>
  </si>
  <si>
    <t>5) 타공 작업 중 파편으로 인한 피부 또는 안구 손상</t>
    <phoneticPr fontId="3" type="noConversion"/>
  </si>
  <si>
    <t>1-1) 자재 보관 구역 설정
1-2) 종횡비 2:1 이상 자재 적재 금지
1-3) 이동 시 결속 2개소 이상</t>
    <phoneticPr fontId="3" type="noConversion"/>
  </si>
  <si>
    <t>3) PU 코팅 장갑 착용, 긴팔 또는 팔토시 착용, 개인 보호구 착용</t>
    <phoneticPr fontId="3" type="noConversion"/>
  </si>
  <si>
    <t>4) 말림 장갑 착용, 개인 보호구 착용</t>
    <phoneticPr fontId="3" type="noConversion"/>
  </si>
  <si>
    <t>5) 보안경 착용, 개인 보호구 착용</t>
    <phoneticPr fontId="3" type="noConversion"/>
  </si>
  <si>
    <t>1-1) 활선 경보기
1-2) Lock Out Tag Out
1-3) 통전 중 작업 시 절연 장갑 착용</t>
    <phoneticPr fontId="3" type="noConversion"/>
  </si>
  <si>
    <t>1) 작업절차 미 준수, 보호구 미 착용, 잘못된 작업 방법에 따른 감전 사고</t>
    <phoneticPr fontId="3" type="noConversion"/>
  </si>
  <si>
    <t>2) 전선 피복 작업시 가위 사용에 따른 창상 위험</t>
    <phoneticPr fontId="3" type="noConversion"/>
  </si>
  <si>
    <t>3) 작업절차 미 준수, 보호구 미 착용, 잘못된 작업 방법에 따른 감전 사고</t>
    <phoneticPr fontId="3" type="noConversion"/>
  </si>
  <si>
    <t>테스터기
가위
수공구</t>
    <phoneticPr fontId="3" type="noConversion"/>
  </si>
  <si>
    <t>3-1) 활선 경보기
3-2) Lock Out Tag Out
3-3) 통전 중 작업 시 절연 장갑 착용</t>
    <phoneticPr fontId="3" type="noConversion"/>
  </si>
  <si>
    <t>개인 보호구 착용, 작업 절차 교육</t>
    <phoneticPr fontId="3" type="noConversion"/>
  </si>
  <si>
    <t>① LSM 가동 TEST</t>
    <phoneticPr fontId="3" type="noConversion"/>
  </si>
  <si>
    <t>1) 작업자간 의사 소통 부재 및 조작 실수에 따른 충돌 및 협착</t>
    <phoneticPr fontId="3" type="noConversion"/>
  </si>
  <si>
    <t>1-1) Interlock 활성화 이후 Test 진행
1-2) 비상 정지 작동 상태 확인
1-3) 시운전 시 복명 복창 실시
1-4) 가동 구역 안전휀스 구획 설정</t>
    <phoneticPr fontId="3" type="noConversion"/>
  </si>
  <si>
    <t>1) 시운전 중 조작 실수에 따른 구동부 손 또는 일부 협착</t>
    <phoneticPr fontId="3" type="noConversion"/>
  </si>
  <si>
    <t>PC</t>
    <phoneticPr fontId="3" type="noConversion"/>
  </si>
  <si>
    <t>② DECK 구동 TEST</t>
    <phoneticPr fontId="3" type="noConversion"/>
  </si>
  <si>
    <t>③ AUTO INDUCTION 구동 TEST</t>
    <phoneticPr fontId="3" type="noConversion"/>
  </si>
  <si>
    <t>④ CHUTE TEST</t>
    <phoneticPr fontId="3" type="noConversion"/>
  </si>
  <si>
    <t>2) 가동 상태 인지 부족으로 인한 기계와의 충돌 사고</t>
    <phoneticPr fontId="3" type="noConversion"/>
  </si>
  <si>
    <t>1-1) 돌출물 제거 또는 덮개 설치
1-2) 안전 주의 스티커 등을 통한 시인성 증대</t>
    <phoneticPr fontId="3" type="noConversion"/>
  </si>
  <si>
    <t>1) 시운전 또는 이동 중 바닥 돌출물에 걸려 넘어짐 또는 이동 중 충돌</t>
    <phoneticPr fontId="3" type="noConversion"/>
  </si>
  <si>
    <t>선우기술</t>
    <phoneticPr fontId="8" type="noConversion"/>
  </si>
  <si>
    <t>CBS 전장</t>
    <phoneticPr fontId="8" type="noConversion"/>
  </si>
  <si>
    <t>1. RACK 설치 및 조정
2. MSC 설치 및 조정(시운전)
3. Conveyor &amp; Lifter 설치 및 조정(시운전)
4. CB Sorter 설치 및 조정(시운전)</t>
    <phoneticPr fontId="8" type="noConversion"/>
  </si>
  <si>
    <t>2.5</t>
  </si>
  <si>
    <t>Sorter</t>
  </si>
  <si>
    <t>서재민 수석</t>
  </si>
  <si>
    <t>2.5.1</t>
  </si>
  <si>
    <t>2.5.2</t>
  </si>
  <si>
    <t>SNU</t>
  </si>
  <si>
    <t>2.5.3</t>
  </si>
  <si>
    <t>2.5.4</t>
  </si>
  <si>
    <t>2022-12-02~2023-11-30 [계획:46.30% 실적:46.30%]</t>
  </si>
  <si>
    <t>민명기 차장</t>
    <phoneticPr fontId="4" type="noConversion"/>
  </si>
  <si>
    <t>신성식 소장</t>
    <phoneticPr fontId="4" type="noConversion"/>
  </si>
  <si>
    <t>이창권 대표</t>
    <phoneticPr fontId="4" type="noConversion"/>
  </si>
  <si>
    <t>김성원 부장</t>
    <phoneticPr fontId="4" type="noConversion"/>
  </si>
  <si>
    <t>나용균 매니저</t>
    <phoneticPr fontId="4" type="noConversion"/>
  </si>
  <si>
    <t>이동열 부장</t>
    <phoneticPr fontId="4" type="noConversion"/>
  </si>
  <si>
    <t>심재현 대리</t>
    <phoneticPr fontId="4" type="noConversion"/>
  </si>
  <si>
    <t>김동민 과장</t>
    <phoneticPr fontId="4" type="noConversion"/>
  </si>
  <si>
    <t>이구영 선임</t>
    <phoneticPr fontId="4" type="noConversion"/>
  </si>
  <si>
    <t>권순범 수석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</si>
</sst>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₩&quot;#,##0;[Red]\-&quot;₩&quot;#,##0"/>
    <numFmt numFmtId="176" formatCode="0.0_);[Red]\(0.0\)"/>
    <numFmt numFmtId="177" formatCode="0.0"/>
    <numFmt numFmtId="178" formatCode="0_);[Red]\(0\)"/>
  </numFmts>
  <fonts count="55">
    <font>
      <sz val="11"/>
      <color theme="1"/>
      <name val="굴림"/>
      <family val="2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굴림"/>
      <family val="2"/>
      <charset val="129"/>
    </font>
    <font>
      <b/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30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color rgb="FF1F4E79"/>
      <name val="맑은 고딕"/>
      <family val="3"/>
      <charset val="129"/>
    </font>
    <font>
      <sz val="8"/>
      <color theme="1"/>
      <name val="맑은 고딕"/>
      <family val="3"/>
      <charset val="129"/>
      <scheme val="minor"/>
    </font>
    <font>
      <sz val="10"/>
      <color theme="0"/>
      <name val="맑은 고딕"/>
      <family val="2"/>
      <charset val="129"/>
    </font>
    <font>
      <b/>
      <sz val="16"/>
      <color rgb="FF0070C0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  <font>
      <b/>
      <sz val="14"/>
      <color rgb="FF0070C0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  <font>
      <b/>
      <sz val="9"/>
      <color rgb="FFFF8800"/>
      <name val="Calibri"/>
      <family val="2"/>
    </font>
    <font>
      <b/>
      <sz val="9"/>
      <color rgb="FFFF8800"/>
      <name val="돋움"/>
      <family val="3"/>
      <charset val="129"/>
    </font>
    <font>
      <sz val="11"/>
      <name val="돋움"/>
      <family val="3"/>
      <charset val="129"/>
    </font>
    <font>
      <sz val="9"/>
      <color rgb="FF0070C0"/>
      <name val="맑은 고딕"/>
      <family val="3"/>
      <charset val="129"/>
      <scheme val="minor"/>
    </font>
    <font>
      <b/>
      <sz val="9"/>
      <color rgb="FF0070C0"/>
      <name val="맑은 고딕"/>
      <family val="3"/>
      <charset val="129"/>
      <scheme val="minor"/>
    </font>
    <font>
      <sz val="9"/>
      <color rgb="FFFF8800"/>
      <name val="Calibri"/>
      <family val="2"/>
    </font>
    <font>
      <sz val="9"/>
      <color theme="0"/>
      <name val="맑은 고딕"/>
      <family val="3"/>
      <charset val="129"/>
      <scheme val="minor"/>
    </font>
    <font>
      <sz val="8"/>
      <color theme="0"/>
      <name val="Calibri"/>
      <family val="2"/>
    </font>
    <font>
      <sz val="8"/>
      <color rgb="FFFF8800"/>
      <name val="Calibri"/>
      <family val="2"/>
    </font>
    <font>
      <sz val="9"/>
      <color rgb="FFFF8800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20"/>
      <color rgb="FFFF8800"/>
      <name val="Calibri"/>
      <family val="2"/>
    </font>
    <font>
      <sz val="10"/>
      <color theme="2" tint="-0.249977111117893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sz val="9"/>
      <color rgb="FF000099"/>
      <name val="맑은 고딕"/>
      <family val="3"/>
      <charset val="129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/>
      </right>
      <top/>
      <bottom/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9" fontId="34" fillId="0" borderId="0" applyFont="0" applyFill="0" applyBorder="0" applyAlignment="0" applyProtection="0">
      <alignment vertical="center"/>
    </xf>
    <xf numFmtId="0" fontId="34" fillId="0" borderId="0"/>
    <xf numFmtId="9" fontId="42" fillId="0" borderId="0" applyFont="0" applyFill="0" applyBorder="0" applyAlignment="0" applyProtection="0">
      <alignment vertical="center"/>
    </xf>
    <xf numFmtId="0" fontId="42" fillId="0" borderId="0"/>
    <xf numFmtId="0" fontId="1" fillId="0" borderId="0">
      <alignment vertical="center"/>
    </xf>
  </cellStyleXfs>
  <cellXfs count="40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12" xfId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0" fontId="15" fillId="3" borderId="27" xfId="1" applyFont="1" applyFill="1" applyBorder="1" applyAlignment="1">
      <alignment horizontal="center" vertical="center" wrapText="1"/>
    </xf>
    <xf numFmtId="0" fontId="15" fillId="3" borderId="28" xfId="1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shrinkToFit="1"/>
    </xf>
    <xf numFmtId="0" fontId="11" fillId="0" borderId="0" xfId="1" applyFont="1">
      <alignment vertical="center"/>
    </xf>
    <xf numFmtId="0" fontId="20" fillId="0" borderId="42" xfId="1" applyFont="1" applyBorder="1">
      <alignment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0" fillId="4" borderId="1" xfId="1" applyFont="1" applyFill="1" applyBorder="1" applyAlignment="1">
      <alignment horizontal="center" vertical="center"/>
    </xf>
    <xf numFmtId="0" fontId="20" fillId="5" borderId="1" xfId="1" applyFont="1" applyFill="1" applyBorder="1" applyAlignment="1">
      <alignment horizontal="center" vertical="center"/>
    </xf>
    <xf numFmtId="0" fontId="20" fillId="6" borderId="1" xfId="1" applyFont="1" applyFill="1" applyBorder="1" applyAlignment="1">
      <alignment horizontal="center" vertical="center"/>
    </xf>
    <xf numFmtId="0" fontId="20" fillId="7" borderId="12" xfId="1" applyFont="1" applyFill="1" applyBorder="1" applyAlignment="1">
      <alignment horizontal="center" vertical="center"/>
    </xf>
    <xf numFmtId="0" fontId="20" fillId="7" borderId="1" xfId="1" applyFont="1" applyFill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0" fillId="7" borderId="14" xfId="1" applyFont="1" applyFill="1" applyBorder="1" applyAlignment="1">
      <alignment horizontal="center" vertical="center"/>
    </xf>
    <xf numFmtId="0" fontId="20" fillId="7" borderId="15" xfId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45" xfId="1" applyFont="1" applyFill="1" applyBorder="1" applyAlignment="1">
      <alignment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 wrapText="1"/>
    </xf>
    <xf numFmtId="0" fontId="23" fillId="0" borderId="0" xfId="0" applyFont="1" applyAlignment="1">
      <alignment horizontal="justify" vertical="center"/>
    </xf>
    <xf numFmtId="0" fontId="24" fillId="0" borderId="1" xfId="1" applyFont="1" applyBorder="1" applyAlignment="1">
      <alignment horizontal="center" vertical="center" wrapText="1" shrinkToFit="1"/>
    </xf>
    <xf numFmtId="0" fontId="9" fillId="0" borderId="1" xfId="1" quotePrefix="1" applyFont="1" applyBorder="1" applyAlignment="1">
      <alignment horizontal="center" vertical="center" shrinkToFit="1"/>
    </xf>
    <xf numFmtId="0" fontId="2" fillId="0" borderId="49" xfId="1" applyFont="1" applyFill="1" applyBorder="1" applyAlignment="1">
      <alignment horizontal="center" vertical="center"/>
    </xf>
    <xf numFmtId="0" fontId="2" fillId="0" borderId="12" xfId="1" applyFont="1" applyFill="1" applyBorder="1">
      <alignment vertical="center"/>
    </xf>
    <xf numFmtId="0" fontId="27" fillId="12" borderId="0" xfId="3" applyFont="1" applyFill="1" applyBorder="1" applyAlignment="1">
      <alignment horizontal="right" vertical="top"/>
    </xf>
    <xf numFmtId="0" fontId="27" fillId="12" borderId="0" xfId="3" applyFont="1" applyFill="1" applyBorder="1" applyAlignment="1">
      <alignment horizontal="right" vertical="center"/>
    </xf>
    <xf numFmtId="10" fontId="17" fillId="12" borderId="57" xfId="6" applyNumberFormat="1" applyFont="1" applyFill="1" applyBorder="1" applyAlignment="1" applyProtection="1">
      <alignment horizontal="right" vertical="top"/>
      <protection locked="0"/>
    </xf>
    <xf numFmtId="10" fontId="43" fillId="12" borderId="57" xfId="6" applyNumberFormat="1" applyFont="1" applyFill="1" applyBorder="1" applyAlignment="1" applyProtection="1">
      <alignment horizontal="right" vertical="top"/>
      <protection locked="0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44" fillId="8" borderId="9" xfId="0" applyFont="1" applyFill="1" applyBorder="1" applyAlignment="1">
      <alignment horizontal="center" vertical="center" wrapText="1"/>
    </xf>
    <xf numFmtId="14" fontId="12" fillId="8" borderId="14" xfId="0" applyNumberFormat="1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26" fillId="12" borderId="0" xfId="7" applyFont="1" applyFill="1" applyAlignment="1">
      <alignment horizontal="left" vertical="top"/>
    </xf>
    <xf numFmtId="0" fontId="26" fillId="12" borderId="0" xfId="7" applyFont="1" applyFill="1" applyAlignment="1">
      <alignment horizontal="left" vertical="center"/>
    </xf>
    <xf numFmtId="0" fontId="27" fillId="12" borderId="0" xfId="7" applyFont="1" applyFill="1" applyAlignment="1">
      <alignment horizontal="left" vertical="top"/>
    </xf>
    <xf numFmtId="0" fontId="30" fillId="12" borderId="0" xfId="3" applyFont="1" applyFill="1" applyBorder="1" applyAlignment="1">
      <alignment vertical="top" wrapText="1"/>
    </xf>
    <xf numFmtId="0" fontId="30" fillId="12" borderId="0" xfId="3" applyNumberFormat="1" applyFont="1" applyFill="1" applyBorder="1" applyAlignment="1">
      <alignment vertical="top"/>
    </xf>
    <xf numFmtId="0" fontId="30" fillId="12" borderId="0" xfId="3" applyFont="1" applyFill="1" applyBorder="1" applyAlignment="1">
      <alignment vertical="top"/>
    </xf>
    <xf numFmtId="0" fontId="46" fillId="12" borderId="0" xfId="3" applyFont="1" applyFill="1" applyAlignment="1">
      <alignment horizontal="left" vertical="center"/>
    </xf>
    <xf numFmtId="0" fontId="31" fillId="12" borderId="0" xfId="3" applyFill="1" applyAlignment="1">
      <alignment horizontal="left" vertical="center"/>
    </xf>
    <xf numFmtId="0" fontId="17" fillId="12" borderId="0" xfId="7" applyFont="1" applyFill="1" applyAlignment="1">
      <alignment horizontal="left" vertical="center"/>
    </xf>
    <xf numFmtId="0" fontId="26" fillId="12" borderId="0" xfId="7" applyFont="1" applyFill="1" applyAlignment="1">
      <alignment horizontal="left"/>
    </xf>
    <xf numFmtId="0" fontId="27" fillId="12" borderId="0" xfId="7" applyFont="1" applyFill="1" applyAlignment="1">
      <alignment horizontal="left"/>
    </xf>
    <xf numFmtId="0" fontId="35" fillId="12" borderId="0" xfId="3" applyNumberFormat="1" applyFont="1" applyFill="1" applyBorder="1" applyAlignment="1">
      <alignment horizontal="right"/>
    </xf>
    <xf numFmtId="176" fontId="35" fillId="12" borderId="0" xfId="3" applyNumberFormat="1" applyFont="1" applyFill="1" applyBorder="1" applyAlignment="1">
      <alignment horizontal="right"/>
    </xf>
    <xf numFmtId="0" fontId="36" fillId="12" borderId="0" xfId="3" applyNumberFormat="1" applyFont="1" applyFill="1" applyBorder="1" applyAlignment="1"/>
    <xf numFmtId="0" fontId="36" fillId="12" borderId="0" xfId="3" applyNumberFormat="1" applyFont="1" applyFill="1" applyBorder="1" applyAlignment="1">
      <alignment horizontal="right"/>
    </xf>
    <xf numFmtId="0" fontId="17" fillId="0" borderId="0" xfId="7" applyFont="1" applyAlignment="1">
      <alignment horizontal="left" vertical="center"/>
    </xf>
    <xf numFmtId="14" fontId="40" fillId="14" borderId="54" xfId="7" applyNumberFormat="1" applyFont="1" applyFill="1" applyBorder="1" applyAlignment="1">
      <alignment horizontal="center" vertical="center"/>
    </xf>
    <xf numFmtId="14" fontId="40" fillId="14" borderId="55" xfId="7" applyNumberFormat="1" applyFont="1" applyFill="1" applyBorder="1" applyAlignment="1">
      <alignment horizontal="center" vertical="center"/>
    </xf>
    <xf numFmtId="0" fontId="40" fillId="14" borderId="55" xfId="7" applyFont="1" applyFill="1" applyBorder="1" applyAlignment="1">
      <alignment horizontal="left" vertical="center"/>
    </xf>
    <xf numFmtId="0" fontId="40" fillId="14" borderId="56" xfId="7" applyFont="1" applyFill="1" applyBorder="1" applyAlignment="1">
      <alignment horizontal="left" vertical="center"/>
    </xf>
    <xf numFmtId="0" fontId="41" fillId="0" borderId="0" xfId="7" applyFont="1" applyAlignment="1">
      <alignment horizontal="left" vertical="center"/>
    </xf>
    <xf numFmtId="0" fontId="17" fillId="0" borderId="57" xfId="7" applyFont="1" applyBorder="1" applyAlignment="1" applyProtection="1">
      <alignment vertical="top"/>
      <protection locked="0"/>
    </xf>
    <xf numFmtId="0" fontId="17" fillId="0" borderId="57" xfId="7" quotePrefix="1" applyFont="1" applyBorder="1" applyAlignment="1" applyProtection="1">
      <alignment horizontal="left" vertical="top"/>
      <protection locked="0"/>
    </xf>
    <xf numFmtId="0" fontId="17" fillId="0" borderId="57" xfId="7" applyFont="1" applyBorder="1" applyAlignment="1" applyProtection="1">
      <alignment horizontal="left" vertical="top"/>
      <protection locked="0"/>
    </xf>
    <xf numFmtId="14" fontId="17" fillId="0" borderId="57" xfId="7" applyNumberFormat="1" applyFont="1" applyBorder="1" applyAlignment="1" applyProtection="1">
      <alignment horizontal="center" vertical="top"/>
      <protection locked="0"/>
    </xf>
    <xf numFmtId="176" fontId="17" fillId="0" borderId="57" xfId="7" applyNumberFormat="1" applyFont="1" applyBorder="1" applyAlignment="1" applyProtection="1">
      <alignment horizontal="center" vertical="top"/>
      <protection locked="0"/>
    </xf>
    <xf numFmtId="177" fontId="17" fillId="0" borderId="57" xfId="7" applyNumberFormat="1" applyFont="1" applyBorder="1" applyAlignment="1" applyProtection="1">
      <alignment horizontal="center" vertical="top"/>
      <protection locked="0"/>
    </xf>
    <xf numFmtId="1" fontId="17" fillId="0" borderId="57" xfId="7" applyNumberFormat="1" applyFont="1" applyBorder="1" applyAlignment="1" applyProtection="1">
      <alignment horizontal="center" vertical="top"/>
      <protection locked="0"/>
    </xf>
    <xf numFmtId="14" fontId="17" fillId="0" borderId="57" xfId="7" applyNumberFormat="1" applyFont="1" applyBorder="1" applyAlignment="1" applyProtection="1">
      <alignment horizontal="left" vertical="top"/>
      <protection locked="0"/>
    </xf>
    <xf numFmtId="10" fontId="17" fillId="0" borderId="57" xfId="6" applyNumberFormat="1" applyFont="1" applyBorder="1" applyAlignment="1" applyProtection="1">
      <alignment horizontal="right" vertical="top" wrapText="1"/>
      <protection locked="0"/>
    </xf>
    <xf numFmtId="0" fontId="17" fillId="0" borderId="58" xfId="7" applyFont="1" applyBorder="1" applyAlignment="1" applyProtection="1">
      <alignment horizontal="left" vertical="center"/>
      <protection locked="0"/>
    </xf>
    <xf numFmtId="0" fontId="17" fillId="0" borderId="59" xfId="7" applyFont="1" applyBorder="1" applyAlignment="1" applyProtection="1">
      <alignment horizontal="left" vertical="center"/>
      <protection locked="0"/>
    </xf>
    <xf numFmtId="0" fontId="17" fillId="0" borderId="60" xfId="7" applyFont="1" applyBorder="1" applyAlignment="1" applyProtection="1">
      <alignment horizontal="left" vertical="center"/>
      <protection locked="0"/>
    </xf>
    <xf numFmtId="0" fontId="17" fillId="0" borderId="61" xfId="7" applyFont="1" applyBorder="1" applyAlignment="1" applyProtection="1">
      <alignment horizontal="left" vertical="center"/>
      <protection locked="0"/>
    </xf>
    <xf numFmtId="10" fontId="17" fillId="0" borderId="57" xfId="6" applyNumberFormat="1" applyFont="1" applyFill="1" applyBorder="1" applyAlignment="1" applyProtection="1">
      <alignment horizontal="right" vertical="top"/>
      <protection locked="0"/>
    </xf>
    <xf numFmtId="0" fontId="17" fillId="0" borderId="62" xfId="7" applyFont="1" applyBorder="1" applyAlignment="1" applyProtection="1">
      <alignment vertical="top"/>
      <protection locked="0"/>
    </xf>
    <xf numFmtId="0" fontId="17" fillId="0" borderId="62" xfId="7" applyFont="1" applyBorder="1" applyAlignment="1" applyProtection="1">
      <alignment horizontal="center" vertical="top"/>
      <protection locked="0"/>
    </xf>
    <xf numFmtId="0" fontId="17" fillId="0" borderId="62" xfId="7" applyFont="1" applyBorder="1" applyAlignment="1" applyProtection="1">
      <alignment horizontal="left" vertical="top"/>
      <protection locked="0"/>
    </xf>
    <xf numFmtId="14" fontId="17" fillId="0" borderId="62" xfId="7" applyNumberFormat="1" applyFont="1" applyBorder="1" applyAlignment="1" applyProtection="1">
      <alignment horizontal="center" vertical="top"/>
      <protection locked="0"/>
    </xf>
    <xf numFmtId="176" fontId="17" fillId="0" borderId="62" xfId="7" applyNumberFormat="1" applyFont="1" applyBorder="1" applyAlignment="1" applyProtection="1">
      <alignment horizontal="center" vertical="top"/>
      <protection locked="0"/>
    </xf>
    <xf numFmtId="177" fontId="17" fillId="0" borderId="62" xfId="7" applyNumberFormat="1" applyFont="1" applyBorder="1" applyAlignment="1" applyProtection="1">
      <alignment horizontal="center" vertical="top"/>
      <protection locked="0"/>
    </xf>
    <xf numFmtId="1" fontId="17" fillId="0" borderId="62" xfId="7" applyNumberFormat="1" applyFont="1" applyBorder="1" applyAlignment="1" applyProtection="1">
      <alignment horizontal="center" vertical="top"/>
      <protection locked="0"/>
    </xf>
    <xf numFmtId="14" fontId="17" fillId="0" borderId="62" xfId="7" applyNumberFormat="1" applyFont="1" applyBorder="1" applyAlignment="1" applyProtection="1">
      <alignment horizontal="left" vertical="top"/>
      <protection locked="0"/>
    </xf>
    <xf numFmtId="10" fontId="17" fillId="0" borderId="62" xfId="7" applyNumberFormat="1" applyFont="1" applyBorder="1" applyAlignment="1" applyProtection="1">
      <alignment horizontal="right" vertical="top" wrapText="1"/>
      <protection locked="0"/>
    </xf>
    <xf numFmtId="10" fontId="17" fillId="0" borderId="62" xfId="7" applyNumberFormat="1" applyFont="1" applyBorder="1" applyAlignment="1" applyProtection="1">
      <alignment horizontal="right" vertical="top"/>
      <protection locked="0"/>
    </xf>
    <xf numFmtId="0" fontId="17" fillId="0" borderId="63" xfId="7" applyFont="1" applyBorder="1" applyAlignment="1" applyProtection="1">
      <alignment vertical="top"/>
      <protection locked="0"/>
    </xf>
    <xf numFmtId="0" fontId="17" fillId="0" borderId="63" xfId="7" applyFont="1" applyBorder="1" applyAlignment="1" applyProtection="1">
      <alignment horizontal="center" vertical="top"/>
      <protection locked="0"/>
    </xf>
    <xf numFmtId="0" fontId="17" fillId="0" borderId="63" xfId="7" applyFont="1" applyBorder="1" applyAlignment="1" applyProtection="1">
      <alignment horizontal="left" vertical="top"/>
      <protection locked="0"/>
    </xf>
    <xf numFmtId="14" fontId="17" fillId="0" borderId="63" xfId="7" applyNumberFormat="1" applyFont="1" applyBorder="1" applyAlignment="1" applyProtection="1">
      <alignment horizontal="center" vertical="top"/>
      <protection locked="0"/>
    </xf>
    <xf numFmtId="176" fontId="17" fillId="0" borderId="63" xfId="7" applyNumberFormat="1" applyFont="1" applyBorder="1" applyAlignment="1" applyProtection="1">
      <alignment horizontal="center" vertical="top"/>
      <protection locked="0"/>
    </xf>
    <xf numFmtId="177" fontId="17" fillId="0" borderId="63" xfId="7" applyNumberFormat="1" applyFont="1" applyBorder="1" applyAlignment="1" applyProtection="1">
      <alignment horizontal="center" vertical="top"/>
      <protection locked="0"/>
    </xf>
    <xf numFmtId="1" fontId="17" fillId="0" borderId="63" xfId="7" applyNumberFormat="1" applyFont="1" applyBorder="1" applyAlignment="1" applyProtection="1">
      <alignment horizontal="center" vertical="top"/>
      <protection locked="0"/>
    </xf>
    <xf numFmtId="14" fontId="17" fillId="0" borderId="63" xfId="7" applyNumberFormat="1" applyFont="1" applyBorder="1" applyAlignment="1" applyProtection="1">
      <alignment horizontal="left" vertical="top"/>
      <protection locked="0"/>
    </xf>
    <xf numFmtId="10" fontId="17" fillId="0" borderId="63" xfId="7" applyNumberFormat="1" applyFont="1" applyBorder="1" applyAlignment="1" applyProtection="1">
      <alignment horizontal="right" vertical="top" wrapText="1"/>
      <protection locked="0"/>
    </xf>
    <xf numFmtId="10" fontId="17" fillId="0" borderId="63" xfId="7" applyNumberFormat="1" applyFont="1" applyBorder="1" applyAlignment="1" applyProtection="1">
      <alignment horizontal="right" vertical="top"/>
      <protection locked="0"/>
    </xf>
    <xf numFmtId="0" fontId="10" fillId="2" borderId="49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left" vertical="center" wrapText="1"/>
    </xf>
    <xf numFmtId="0" fontId="2" fillId="0" borderId="49" xfId="1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2" fillId="0" borderId="47" xfId="1" applyFont="1" applyFill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2" fillId="2" borderId="48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 wrapText="1"/>
    </xf>
    <xf numFmtId="0" fontId="1" fillId="0" borderId="49" xfId="1" applyBorder="1">
      <alignment vertical="center"/>
    </xf>
    <xf numFmtId="0" fontId="1" fillId="0" borderId="66" xfId="1" applyBorder="1">
      <alignment vertical="center"/>
    </xf>
    <xf numFmtId="0" fontId="1" fillId="0" borderId="44" xfId="1" applyBorder="1">
      <alignment vertical="center"/>
    </xf>
    <xf numFmtId="0" fontId="1" fillId="0" borderId="47" xfId="1" applyBorder="1">
      <alignment vertical="center"/>
    </xf>
    <xf numFmtId="0" fontId="1" fillId="0" borderId="32" xfId="1" applyBorder="1">
      <alignment vertical="center"/>
    </xf>
    <xf numFmtId="0" fontId="51" fillId="0" borderId="0" xfId="1" applyFont="1">
      <alignment vertical="center"/>
    </xf>
    <xf numFmtId="0" fontId="1" fillId="0" borderId="0" xfId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" fillId="0" borderId="0" xfId="1" applyBorder="1">
      <alignment vertical="center"/>
    </xf>
    <xf numFmtId="0" fontId="1" fillId="0" borderId="6" xfId="1" applyBorder="1">
      <alignment vertical="center"/>
    </xf>
    <xf numFmtId="0" fontId="1" fillId="0" borderId="0" xfId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7" xfId="1" applyBorder="1">
      <alignment vertical="center"/>
    </xf>
    <xf numFmtId="0" fontId="51" fillId="0" borderId="6" xfId="1" applyFont="1" applyBorder="1">
      <alignment vertical="center"/>
    </xf>
    <xf numFmtId="0" fontId="51" fillId="0" borderId="7" xfId="1" applyFont="1" applyBorder="1">
      <alignment vertical="center"/>
    </xf>
    <xf numFmtId="0" fontId="1" fillId="0" borderId="0" xfId="8">
      <alignment vertical="center"/>
    </xf>
    <xf numFmtId="0" fontId="16" fillId="0" borderId="0" xfId="8" applyFont="1">
      <alignment vertical="center"/>
    </xf>
    <xf numFmtId="0" fontId="11" fillId="3" borderId="66" xfId="8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54" fillId="8" borderId="1" xfId="1" applyFont="1" applyFill="1" applyBorder="1" applyAlignment="1">
      <alignment horizontal="center" vertical="center" shrinkToFit="1"/>
    </xf>
    <xf numFmtId="0" fontId="2" fillId="18" borderId="3" xfId="1" applyFont="1" applyFill="1" applyBorder="1" applyAlignment="1">
      <alignment horizontal="center" vertical="center"/>
    </xf>
    <xf numFmtId="0" fontId="2" fillId="18" borderId="1" xfId="1" applyFont="1" applyFill="1" applyBorder="1" applyAlignment="1">
      <alignment horizontal="center" vertical="center" wrapText="1"/>
    </xf>
    <xf numFmtId="0" fontId="2" fillId="18" borderId="1" xfId="1" applyFont="1" applyFill="1" applyBorder="1" applyAlignment="1">
      <alignment vertical="center" wrapText="1"/>
    </xf>
    <xf numFmtId="0" fontId="2" fillId="18" borderId="2" xfId="1" applyFont="1" applyFill="1" applyBorder="1" applyAlignment="1">
      <alignment horizontal="center" vertical="center" wrapText="1"/>
    </xf>
    <xf numFmtId="0" fontId="2" fillId="18" borderId="1" xfId="1" applyFont="1" applyFill="1" applyBorder="1" applyAlignment="1">
      <alignment horizontal="left" vertical="center" wrapText="1"/>
    </xf>
    <xf numFmtId="0" fontId="2" fillId="18" borderId="1" xfId="1" applyFont="1" applyFill="1" applyBorder="1" applyAlignment="1">
      <alignment horizontal="center" vertical="center"/>
    </xf>
    <xf numFmtId="0" fontId="2" fillId="18" borderId="49" xfId="1" applyFont="1" applyFill="1" applyBorder="1" applyAlignment="1">
      <alignment horizontal="center" vertical="center"/>
    </xf>
    <xf numFmtId="0" fontId="7" fillId="18" borderId="11" xfId="0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/>
    </xf>
    <xf numFmtId="0" fontId="2" fillId="18" borderId="12" xfId="1" applyFont="1" applyFill="1" applyBorder="1" applyAlignment="1">
      <alignment horizontal="center" vertical="center" wrapText="1"/>
    </xf>
    <xf numFmtId="0" fontId="2" fillId="18" borderId="45" xfId="1" applyFont="1" applyFill="1" applyBorder="1" applyAlignment="1">
      <alignment vertical="center" wrapText="1"/>
    </xf>
    <xf numFmtId="0" fontId="2" fillId="18" borderId="47" xfId="1" applyFont="1" applyFill="1" applyBorder="1" applyAlignment="1">
      <alignment horizontal="center" vertical="center"/>
    </xf>
    <xf numFmtId="0" fontId="2" fillId="18" borderId="12" xfId="1" applyFont="1" applyFill="1" applyBorder="1" applyAlignment="1">
      <alignment vertical="center"/>
    </xf>
    <xf numFmtId="0" fontId="2" fillId="18" borderId="3" xfId="1" applyFont="1" applyFill="1" applyBorder="1" applyAlignment="1">
      <alignment vertical="center" wrapText="1"/>
    </xf>
    <xf numFmtId="0" fontId="2" fillId="18" borderId="4" xfId="1" applyFont="1" applyFill="1" applyBorder="1" applyAlignment="1">
      <alignment vertical="center" wrapText="1"/>
    </xf>
    <xf numFmtId="0" fontId="2" fillId="18" borderId="12" xfId="1" applyFont="1" applyFill="1" applyBorder="1">
      <alignment vertical="center"/>
    </xf>
    <xf numFmtId="0" fontId="2" fillId="18" borderId="49" xfId="1" applyFont="1" applyFill="1" applyBorder="1" applyAlignment="1">
      <alignment horizontal="left" vertical="center" wrapText="1"/>
    </xf>
    <xf numFmtId="0" fontId="2" fillId="18" borderId="0" xfId="1" applyFont="1" applyFill="1" applyBorder="1" applyAlignment="1">
      <alignment vertical="center" wrapText="1"/>
    </xf>
    <xf numFmtId="0" fontId="2" fillId="18" borderId="2" xfId="1" applyFont="1" applyFill="1" applyBorder="1" applyAlignment="1">
      <alignment vertical="center" wrapText="1"/>
    </xf>
    <xf numFmtId="0" fontId="2" fillId="18" borderId="49" xfId="1" applyFont="1" applyFill="1" applyBorder="1" applyAlignment="1">
      <alignment horizontal="center" vertical="center" wrapText="1"/>
    </xf>
    <xf numFmtId="0" fontId="7" fillId="18" borderId="47" xfId="0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18" borderId="14" xfId="1" applyFont="1" applyFill="1" applyBorder="1" applyAlignment="1">
      <alignment horizontal="center" vertical="center" wrapText="1"/>
    </xf>
    <xf numFmtId="0" fontId="2" fillId="18" borderId="14" xfId="1" applyFont="1" applyFill="1" applyBorder="1" applyAlignment="1">
      <alignment horizontal="left" vertical="center" wrapText="1"/>
    </xf>
    <xf numFmtId="0" fontId="2" fillId="18" borderId="90" xfId="1" applyFont="1" applyFill="1" applyBorder="1" applyAlignment="1">
      <alignment horizontal="left" vertical="center" wrapText="1"/>
    </xf>
    <xf numFmtId="0" fontId="7" fillId="18" borderId="13" xfId="0" applyFont="1" applyFill="1" applyBorder="1" applyAlignment="1">
      <alignment horizontal="center" vertical="center"/>
    </xf>
    <xf numFmtId="0" fontId="7" fillId="18" borderId="14" xfId="0" applyFont="1" applyFill="1" applyBorder="1" applyAlignment="1">
      <alignment horizontal="center" vertical="center"/>
    </xf>
    <xf numFmtId="0" fontId="2" fillId="18" borderId="15" xfId="1" applyFont="1" applyFill="1" applyBorder="1" applyAlignment="1">
      <alignment horizontal="center" vertical="center" wrapText="1"/>
    </xf>
    <xf numFmtId="0" fontId="2" fillId="18" borderId="46" xfId="1" applyFont="1" applyFill="1" applyBorder="1" applyAlignment="1">
      <alignment vertical="center" wrapText="1"/>
    </xf>
    <xf numFmtId="0" fontId="2" fillId="18" borderId="25" xfId="1" applyFont="1" applyFill="1" applyBorder="1" applyAlignment="1">
      <alignment horizontal="center" vertical="center"/>
    </xf>
    <xf numFmtId="0" fontId="2" fillId="18" borderId="14" xfId="1" applyFont="1" applyFill="1" applyBorder="1" applyAlignment="1">
      <alignment horizontal="center" vertical="center"/>
    </xf>
    <xf numFmtId="0" fontId="2" fillId="18" borderId="15" xfId="1" applyFont="1" applyFill="1" applyBorder="1" applyAlignment="1">
      <alignment vertical="center"/>
    </xf>
    <xf numFmtId="0" fontId="37" fillId="12" borderId="0" xfId="7" applyFont="1" applyFill="1" applyAlignment="1">
      <alignment horizontal="left" vertical="center"/>
    </xf>
    <xf numFmtId="0" fontId="17" fillId="8" borderId="1" xfId="1" applyFont="1" applyFill="1" applyBorder="1" applyAlignment="1">
      <alignment horizontal="center" vertical="center" shrinkToFit="1"/>
    </xf>
    <xf numFmtId="0" fontId="12" fillId="0" borderId="0" xfId="1" applyFont="1" applyBorder="1">
      <alignment vertical="center"/>
    </xf>
    <xf numFmtId="0" fontId="12" fillId="0" borderId="0" xfId="1" applyFont="1">
      <alignment vertical="center"/>
    </xf>
    <xf numFmtId="0" fontId="28" fillId="12" borderId="0" xfId="0" applyFont="1" applyFill="1" applyAlignment="1">
      <alignment horizontal="left" vertical="center"/>
    </xf>
    <xf numFmtId="0" fontId="28" fillId="12" borderId="0" xfId="0" applyFont="1" applyFill="1" applyAlignment="1">
      <alignment vertical="center"/>
    </xf>
    <xf numFmtId="14" fontId="28" fillId="12" borderId="0" xfId="0" applyNumberFormat="1" applyFont="1" applyFill="1" applyAlignment="1">
      <alignment vertical="top"/>
    </xf>
    <xf numFmtId="14" fontId="29" fillId="12" borderId="0" xfId="0" applyNumberFormat="1" applyFont="1" applyFill="1" applyAlignment="1">
      <alignment horizontal="left" vertical="top" wrapText="1"/>
    </xf>
    <xf numFmtId="176" fontId="30" fillId="12" borderId="0" xfId="0" applyNumberFormat="1" applyFont="1" applyFill="1" applyAlignment="1">
      <alignment horizontal="center" vertical="top"/>
    </xf>
    <xf numFmtId="176" fontId="26" fillId="12" borderId="0" xfId="0" applyNumberFormat="1" applyFont="1" applyFill="1" applyAlignment="1">
      <alignment horizontal="center" vertical="top"/>
    </xf>
    <xf numFmtId="176" fontId="28" fillId="12" borderId="0" xfId="0" applyNumberFormat="1" applyFont="1" applyFill="1" applyAlignment="1">
      <alignment horizontal="center" vertical="top"/>
    </xf>
    <xf numFmtId="14" fontId="28" fillId="12" borderId="0" xfId="0" applyNumberFormat="1" applyFont="1" applyFill="1" applyAlignment="1">
      <alignment horizontal="center" vertical="top"/>
    </xf>
    <xf numFmtId="0" fontId="26" fillId="12" borderId="0" xfId="0" applyFont="1" applyFill="1" applyAlignment="1">
      <alignment horizontal="left" vertical="center"/>
    </xf>
    <xf numFmtId="1" fontId="28" fillId="12" borderId="0" xfId="0" applyNumberFormat="1" applyFont="1" applyFill="1" applyAlignment="1">
      <alignment horizontal="center" vertical="top"/>
    </xf>
    <xf numFmtId="10" fontId="35" fillId="12" borderId="0" xfId="0" applyNumberFormat="1" applyFont="1" applyFill="1" applyAlignment="1">
      <alignment horizontal="right"/>
    </xf>
    <xf numFmtId="0" fontId="48" fillId="0" borderId="0" xfId="1" applyFont="1" applyAlignment="1">
      <alignment horizontal="center" vertical="center"/>
    </xf>
    <xf numFmtId="0" fontId="49" fillId="0" borderId="0" xfId="1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7" fillId="0" borderId="49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0" fontId="12" fillId="0" borderId="49" xfId="1" applyFont="1" applyBorder="1" applyAlignment="1">
      <alignment horizontal="center" vertical="center" wrapText="1"/>
    </xf>
    <xf numFmtId="0" fontId="51" fillId="0" borderId="47" xfId="1" applyFont="1" applyBorder="1" applyAlignment="1">
      <alignment horizontal="center" vertical="center"/>
    </xf>
    <xf numFmtId="0" fontId="11" fillId="3" borderId="49" xfId="1" applyFont="1" applyFill="1" applyBorder="1" applyAlignment="1">
      <alignment horizontal="center" vertical="center" wrapText="1"/>
    </xf>
    <xf numFmtId="0" fontId="11" fillId="3" borderId="68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5" fillId="0" borderId="77" xfId="1" applyFont="1" applyBorder="1" applyAlignment="1">
      <alignment horizontal="center" vertical="center" wrapText="1"/>
    </xf>
    <xf numFmtId="0" fontId="15" fillId="0" borderId="78" xfId="1" applyFont="1" applyBorder="1" applyAlignment="1">
      <alignment horizontal="center" vertical="center" wrapText="1"/>
    </xf>
    <xf numFmtId="0" fontId="15" fillId="0" borderId="80" xfId="1" applyFont="1" applyBorder="1" applyAlignment="1">
      <alignment horizontal="center" vertical="center" wrapText="1"/>
    </xf>
    <xf numFmtId="0" fontId="16" fillId="0" borderId="77" xfId="1" applyFont="1" applyBorder="1" applyAlignment="1">
      <alignment horizontal="center" vertical="center" wrapText="1"/>
    </xf>
    <xf numFmtId="0" fontId="16" fillId="0" borderId="78" xfId="1" applyFont="1" applyBorder="1" applyAlignment="1">
      <alignment horizontal="center" vertical="center" wrapText="1"/>
    </xf>
    <xf numFmtId="0" fontId="16" fillId="0" borderId="79" xfId="1" applyFont="1" applyBorder="1" applyAlignment="1">
      <alignment horizontal="center" vertical="center" wrapText="1"/>
    </xf>
    <xf numFmtId="0" fontId="15" fillId="3" borderId="75" xfId="1" applyFont="1" applyFill="1" applyBorder="1" applyAlignment="1">
      <alignment horizontal="center" vertical="center" wrapText="1"/>
    </xf>
    <xf numFmtId="0" fontId="15" fillId="3" borderId="73" xfId="1" applyFont="1" applyFill="1" applyBorder="1" applyAlignment="1">
      <alignment horizontal="center" vertical="center" wrapText="1"/>
    </xf>
    <xf numFmtId="0" fontId="15" fillId="3" borderId="76" xfId="1" applyFont="1" applyFill="1" applyBorder="1" applyAlignment="1">
      <alignment horizontal="center" vertical="center" wrapText="1"/>
    </xf>
    <xf numFmtId="0" fontId="15" fillId="3" borderId="72" xfId="1" applyFont="1" applyFill="1" applyBorder="1" applyAlignment="1">
      <alignment horizontal="center" vertical="center" wrapText="1"/>
    </xf>
    <xf numFmtId="0" fontId="15" fillId="3" borderId="74" xfId="1" applyFont="1" applyFill="1" applyBorder="1" applyAlignment="1">
      <alignment horizontal="center" vertical="center" wrapText="1"/>
    </xf>
    <xf numFmtId="14" fontId="1" fillId="0" borderId="2" xfId="1" quotePrefix="1" applyNumberFormat="1" applyBorder="1" applyAlignment="1">
      <alignment horizontal="center" vertical="center" wrapText="1"/>
    </xf>
    <xf numFmtId="14" fontId="1" fillId="0" borderId="4" xfId="1" quotePrefix="1" applyNumberFormat="1" applyBorder="1" applyAlignment="1">
      <alignment horizontal="center" vertical="center" wrapText="1"/>
    </xf>
    <xf numFmtId="0" fontId="11" fillId="3" borderId="87" xfId="1" applyFont="1" applyFill="1" applyBorder="1" applyAlignment="1">
      <alignment horizontal="center" vertical="center" wrapText="1"/>
    </xf>
    <xf numFmtId="0" fontId="11" fillId="3" borderId="47" xfId="1" applyFont="1" applyFill="1" applyBorder="1" applyAlignment="1">
      <alignment horizontal="center" vertical="center" wrapText="1"/>
    </xf>
    <xf numFmtId="0" fontId="1" fillId="0" borderId="69" xfId="1" applyBorder="1" applyAlignment="1">
      <alignment horizontal="center" vertical="center" wrapText="1"/>
    </xf>
    <xf numFmtId="0" fontId="1" fillId="0" borderId="71" xfId="1" applyBorder="1" applyAlignment="1">
      <alignment horizontal="center" vertical="center" wrapText="1"/>
    </xf>
    <xf numFmtId="0" fontId="1" fillId="0" borderId="70" xfId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left" vertical="center" wrapText="1"/>
    </xf>
    <xf numFmtId="0" fontId="11" fillId="3" borderId="4" xfId="1" applyFont="1" applyFill="1" applyBorder="1" applyAlignment="1">
      <alignment horizontal="left" vertical="center" wrapText="1"/>
    </xf>
    <xf numFmtId="0" fontId="1" fillId="0" borderId="81" xfId="1" applyBorder="1" applyAlignment="1">
      <alignment horizontal="center" vertical="center" wrapText="1"/>
    </xf>
    <xf numFmtId="0" fontId="1" fillId="0" borderId="82" xfId="1" applyBorder="1" applyAlignment="1">
      <alignment horizontal="center" vertical="center" wrapText="1"/>
    </xf>
    <xf numFmtId="0" fontId="1" fillId="0" borderId="83" xfId="1" applyBorder="1" applyAlignment="1">
      <alignment horizontal="center" vertical="center" wrapText="1"/>
    </xf>
    <xf numFmtId="0" fontId="11" fillId="3" borderId="88" xfId="8" applyFont="1" applyFill="1" applyBorder="1" applyAlignment="1">
      <alignment horizontal="center" vertical="center" wrapText="1"/>
    </xf>
    <xf numFmtId="0" fontId="11" fillId="3" borderId="23" xfId="8" applyFont="1" applyFill="1" applyBorder="1" applyAlignment="1">
      <alignment horizontal="center" vertical="center" wrapText="1"/>
    </xf>
    <xf numFmtId="6" fontId="1" fillId="0" borderId="84" xfId="8" applyNumberFormat="1" applyFont="1" applyFill="1" applyBorder="1" applyAlignment="1">
      <alignment horizontal="center" vertical="center" wrapText="1"/>
    </xf>
    <xf numFmtId="6" fontId="1" fillId="0" borderId="85" xfId="8" applyNumberFormat="1" applyFont="1" applyFill="1" applyBorder="1" applyAlignment="1">
      <alignment horizontal="center" vertical="center" wrapText="1"/>
    </xf>
    <xf numFmtId="6" fontId="1" fillId="0" borderId="86" xfId="8" applyNumberFormat="1" applyFont="1" applyFill="1" applyBorder="1" applyAlignment="1">
      <alignment horizontal="center" vertical="center" wrapText="1"/>
    </xf>
    <xf numFmtId="0" fontId="53" fillId="0" borderId="64" xfId="8" applyFont="1" applyBorder="1" applyAlignment="1">
      <alignment horizontal="center" vertical="center" wrapText="1"/>
    </xf>
    <xf numFmtId="0" fontId="53" fillId="0" borderId="26" xfId="8" applyFont="1" applyBorder="1" applyAlignment="1">
      <alignment horizontal="center" vertical="center" wrapText="1"/>
    </xf>
    <xf numFmtId="0" fontId="53" fillId="0" borderId="65" xfId="8" applyFont="1" applyBorder="1" applyAlignment="1">
      <alignment horizontal="center" vertical="center" wrapText="1"/>
    </xf>
    <xf numFmtId="0" fontId="11" fillId="3" borderId="29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11" fillId="3" borderId="35" xfId="1" applyFont="1" applyFill="1" applyBorder="1" applyAlignment="1">
      <alignment horizontal="center" vertical="center" wrapText="1"/>
    </xf>
    <xf numFmtId="0" fontId="11" fillId="3" borderId="36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21" xfId="1" applyFont="1" applyBorder="1" applyAlignment="1">
      <alignment horizontal="left" vertical="center" wrapText="1"/>
    </xf>
    <xf numFmtId="0" fontId="2" fillId="0" borderId="37" xfId="1" applyFont="1" applyBorder="1" applyAlignment="1">
      <alignment horizontal="left" vertical="center" wrapText="1"/>
    </xf>
    <xf numFmtId="0" fontId="2" fillId="0" borderId="38" xfId="1" applyFont="1" applyBorder="1" applyAlignment="1">
      <alignment horizontal="left" vertical="center" wrapText="1"/>
    </xf>
    <xf numFmtId="0" fontId="2" fillId="0" borderId="36" xfId="1" applyFont="1" applyBorder="1" applyAlignment="1">
      <alignment horizontal="left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39" xfId="1" applyFont="1" applyFill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 wrapText="1"/>
    </xf>
    <xf numFmtId="0" fontId="1" fillId="0" borderId="37" xfId="1" applyFont="1" applyBorder="1" applyAlignment="1">
      <alignment horizontal="center" vertical="center" wrapText="1"/>
    </xf>
    <xf numFmtId="0" fontId="1" fillId="0" borderId="38" xfId="1" applyFont="1" applyBorder="1" applyAlignment="1">
      <alignment horizontal="center" vertical="center" wrapText="1"/>
    </xf>
    <xf numFmtId="0" fontId="1" fillId="0" borderId="40" xfId="1" applyFont="1" applyBorder="1" applyAlignment="1">
      <alignment horizontal="center" vertical="center" wrapText="1"/>
    </xf>
    <xf numFmtId="0" fontId="11" fillId="3" borderId="31" xfId="1" applyFont="1" applyFill="1" applyBorder="1" applyAlignment="1">
      <alignment horizontal="center" vertical="center" wrapText="1"/>
    </xf>
    <xf numFmtId="0" fontId="11" fillId="3" borderId="32" xfId="1" applyFont="1" applyFill="1" applyBorder="1" applyAlignment="1">
      <alignment horizontal="center" vertical="center" wrapText="1"/>
    </xf>
    <xf numFmtId="14" fontId="1" fillId="0" borderId="2" xfId="1" quotePrefix="1" applyNumberFormat="1" applyFont="1" applyBorder="1" applyAlignment="1">
      <alignment horizontal="center" vertical="center" wrapText="1"/>
    </xf>
    <xf numFmtId="14" fontId="1" fillId="0" borderId="4" xfId="1" quotePrefix="1" applyNumberFormat="1" applyFont="1" applyBorder="1" applyAlignment="1">
      <alignment horizontal="center" vertical="center" wrapText="1"/>
    </xf>
    <xf numFmtId="0" fontId="1" fillId="0" borderId="69" xfId="1" applyFont="1" applyBorder="1" applyAlignment="1">
      <alignment horizontal="center" vertical="center" wrapText="1"/>
    </xf>
    <xf numFmtId="0" fontId="1" fillId="0" borderId="71" xfId="1" applyFont="1" applyBorder="1" applyAlignment="1">
      <alignment horizontal="center" vertical="center" wrapText="1"/>
    </xf>
    <xf numFmtId="0" fontId="1" fillId="0" borderId="70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9" fillId="14" borderId="55" xfId="7" applyFont="1" applyFill="1" applyBorder="1" applyAlignment="1">
      <alignment horizontal="left" vertical="center" wrapText="1"/>
    </xf>
    <xf numFmtId="0" fontId="39" fillId="14" borderId="55" xfId="7" applyFont="1" applyFill="1" applyBorder="1" applyAlignment="1">
      <alignment horizontal="left" vertical="center"/>
    </xf>
    <xf numFmtId="0" fontId="39" fillId="14" borderId="56" xfId="7" applyFont="1" applyFill="1" applyBorder="1" applyAlignment="1">
      <alignment horizontal="left" vertical="center"/>
    </xf>
    <xf numFmtId="0" fontId="38" fillId="15" borderId="52" xfId="7" applyFont="1" applyFill="1" applyBorder="1" applyAlignment="1">
      <alignment horizontal="center" vertical="center"/>
    </xf>
    <xf numFmtId="0" fontId="38" fillId="16" borderId="52" xfId="7" applyFont="1" applyFill="1" applyBorder="1" applyAlignment="1">
      <alignment horizontal="center" vertical="center"/>
    </xf>
    <xf numFmtId="10" fontId="38" fillId="14" borderId="52" xfId="7" applyNumberFormat="1" applyFont="1" applyFill="1" applyBorder="1" applyAlignment="1">
      <alignment horizontal="center" vertical="center" wrapText="1"/>
    </xf>
    <xf numFmtId="10" fontId="38" fillId="17" borderId="52" xfId="7" applyNumberFormat="1" applyFont="1" applyFill="1" applyBorder="1" applyAlignment="1">
      <alignment horizontal="center" vertical="center" wrapText="1"/>
    </xf>
    <xf numFmtId="10" fontId="38" fillId="15" borderId="53" xfId="7" applyNumberFormat="1" applyFont="1" applyFill="1" applyBorder="1" applyAlignment="1">
      <alignment horizontal="center" vertical="center" wrapText="1"/>
    </xf>
    <xf numFmtId="10" fontId="38" fillId="16" borderId="53" xfId="7" applyNumberFormat="1" applyFont="1" applyFill="1" applyBorder="1" applyAlignment="1">
      <alignment horizontal="center" vertical="center" wrapText="1"/>
    </xf>
    <xf numFmtId="0" fontId="39" fillId="14" borderId="54" xfId="7" applyFont="1" applyFill="1" applyBorder="1" applyAlignment="1">
      <alignment horizontal="left" vertical="center" wrapText="1"/>
    </xf>
    <xf numFmtId="14" fontId="38" fillId="15" borderId="52" xfId="7" applyNumberFormat="1" applyFont="1" applyFill="1" applyBorder="1" applyAlignment="1">
      <alignment horizontal="center" vertical="center"/>
    </xf>
    <xf numFmtId="14" fontId="38" fillId="16" borderId="52" xfId="7" applyNumberFormat="1" applyFont="1" applyFill="1" applyBorder="1" applyAlignment="1">
      <alignment horizontal="center" vertical="center"/>
    </xf>
    <xf numFmtId="176" fontId="38" fillId="14" borderId="52" xfId="7" applyNumberFormat="1" applyFont="1" applyFill="1" applyBorder="1" applyAlignment="1">
      <alignment horizontal="center" vertical="center" wrapText="1"/>
    </xf>
    <xf numFmtId="176" fontId="38" fillId="17" borderId="52" xfId="7" applyNumberFormat="1" applyFont="1" applyFill="1" applyBorder="1" applyAlignment="1">
      <alignment horizontal="center" vertical="center" wrapText="1"/>
    </xf>
    <xf numFmtId="176" fontId="38" fillId="14" borderId="52" xfId="7" applyNumberFormat="1" applyFont="1" applyFill="1" applyBorder="1" applyAlignment="1">
      <alignment horizontal="center" vertical="top" wrapText="1"/>
    </xf>
    <xf numFmtId="176" fontId="38" fillId="17" borderId="52" xfId="7" applyNumberFormat="1" applyFont="1" applyFill="1" applyBorder="1" applyAlignment="1">
      <alignment horizontal="center" vertical="top" wrapText="1"/>
    </xf>
    <xf numFmtId="14" fontId="38" fillId="15" borderId="52" xfId="7" applyNumberFormat="1" applyFont="1" applyFill="1" applyBorder="1" applyAlignment="1">
      <alignment horizontal="center" vertical="center" wrapText="1"/>
    </xf>
    <xf numFmtId="177" fontId="38" fillId="14" borderId="52" xfId="7" applyNumberFormat="1" applyFont="1" applyFill="1" applyBorder="1" applyAlignment="1">
      <alignment horizontal="center" vertical="center" wrapText="1"/>
    </xf>
    <xf numFmtId="177" fontId="38" fillId="16" borderId="52" xfId="7" applyNumberFormat="1" applyFont="1" applyFill="1" applyBorder="1" applyAlignment="1">
      <alignment horizontal="center" vertical="center" wrapText="1"/>
    </xf>
    <xf numFmtId="1" fontId="38" fillId="14" borderId="52" xfId="7" applyNumberFormat="1" applyFont="1" applyFill="1" applyBorder="1" applyAlignment="1">
      <alignment horizontal="center" vertical="center" wrapText="1"/>
    </xf>
    <xf numFmtId="1" fontId="38" fillId="16" borderId="52" xfId="7" applyNumberFormat="1" applyFont="1" applyFill="1" applyBorder="1" applyAlignment="1">
      <alignment horizontal="center" vertical="center" wrapText="1"/>
    </xf>
    <xf numFmtId="178" fontId="38" fillId="15" borderId="52" xfId="7" applyNumberFormat="1" applyFont="1" applyFill="1" applyBorder="1" applyAlignment="1">
      <alignment horizontal="center" vertical="center"/>
    </xf>
    <xf numFmtId="178" fontId="38" fillId="16" borderId="52" xfId="7" applyNumberFormat="1" applyFont="1" applyFill="1" applyBorder="1" applyAlignment="1">
      <alignment horizontal="center" vertical="center"/>
    </xf>
    <xf numFmtId="0" fontId="37" fillId="12" borderId="0" xfId="7" applyFont="1" applyFill="1" applyAlignment="1">
      <alignment horizontal="left" vertical="center"/>
    </xf>
    <xf numFmtId="0" fontId="38" fillId="13" borderId="51" xfId="7" applyFont="1" applyFill="1" applyBorder="1" applyAlignment="1">
      <alignment horizontal="center" vertical="center" wrapText="1"/>
    </xf>
    <xf numFmtId="0" fontId="38" fillId="13" borderId="0" xfId="7" applyFont="1" applyFill="1" applyAlignment="1">
      <alignment horizontal="center" vertical="center" wrapText="1"/>
    </xf>
    <xf numFmtId="0" fontId="38" fillId="13" borderId="52" xfId="7" applyFont="1" applyFill="1" applyBorder="1" applyAlignment="1">
      <alignment horizontal="center" vertical="center"/>
    </xf>
    <xf numFmtId="0" fontId="38" fillId="13" borderId="2" xfId="7" applyFont="1" applyFill="1" applyBorder="1" applyAlignment="1">
      <alignment horizontal="center" vertical="center"/>
    </xf>
    <xf numFmtId="0" fontId="38" fillId="13" borderId="52" xfId="7" applyFont="1" applyFill="1" applyBorder="1" applyAlignment="1">
      <alignment horizontal="center" vertical="center" wrapText="1"/>
    </xf>
    <xf numFmtId="0" fontId="38" fillId="14" borderId="52" xfId="7" applyFont="1" applyFill="1" applyBorder="1" applyAlignment="1">
      <alignment horizontal="center" vertical="center"/>
    </xf>
    <xf numFmtId="0" fontId="38" fillId="15" borderId="53" xfId="7" applyFont="1" applyFill="1" applyBorder="1" applyAlignment="1">
      <alignment horizontal="center" vertical="center"/>
    </xf>
    <xf numFmtId="0" fontId="38" fillId="16" borderId="0" xfId="7" applyFont="1" applyFill="1" applyAlignment="1">
      <alignment horizontal="center" vertical="center"/>
    </xf>
    <xf numFmtId="0" fontId="38" fillId="16" borderId="53" xfId="7" applyFont="1" applyFill="1" applyBorder="1" applyAlignment="1">
      <alignment horizontal="center" vertical="center"/>
    </xf>
    <xf numFmtId="0" fontId="35" fillId="12" borderId="0" xfId="0" applyFont="1" applyFill="1" applyAlignment="1">
      <alignment horizontal="center" wrapText="1"/>
    </xf>
    <xf numFmtId="0" fontId="18" fillId="0" borderId="0" xfId="1" applyFont="1" applyAlignment="1">
      <alignment horizontal="center" vertical="center"/>
    </xf>
    <xf numFmtId="0" fontId="19" fillId="0" borderId="41" xfId="1" applyFont="1" applyBorder="1" applyAlignment="1">
      <alignment horizontal="center" vertical="center"/>
    </xf>
    <xf numFmtId="0" fontId="2" fillId="2" borderId="48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18" borderId="2" xfId="1" applyFont="1" applyFill="1" applyBorder="1" applyAlignment="1">
      <alignment horizontal="left" vertical="center" wrapText="1"/>
    </xf>
    <xf numFmtId="0" fontId="2" fillId="18" borderId="89" xfId="1" applyFont="1" applyFill="1" applyBorder="1" applyAlignment="1">
      <alignment horizontal="left" vertical="center" wrapText="1"/>
    </xf>
    <xf numFmtId="0" fontId="2" fillId="18" borderId="2" xfId="1" applyFont="1" applyFill="1" applyBorder="1" applyAlignment="1">
      <alignment horizontal="center" vertical="center" wrapText="1"/>
    </xf>
    <xf numFmtId="0" fontId="2" fillId="18" borderId="3" xfId="1" applyFont="1" applyFill="1" applyBorder="1" applyAlignment="1">
      <alignment horizontal="center" vertical="center" wrapText="1"/>
    </xf>
    <xf numFmtId="0" fontId="2" fillId="18" borderId="89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89" xfId="1" applyFont="1" applyFill="1" applyBorder="1" applyAlignment="1">
      <alignment horizontal="center" vertical="center" wrapText="1"/>
    </xf>
    <xf numFmtId="0" fontId="2" fillId="18" borderId="1" xfId="1" applyFont="1" applyFill="1" applyBorder="1" applyAlignment="1">
      <alignment horizontal="center" vertical="center" wrapText="1"/>
    </xf>
    <xf numFmtId="0" fontId="2" fillId="18" borderId="4" xfId="1" applyFont="1" applyFill="1" applyBorder="1" applyAlignment="1">
      <alignment horizontal="center" vertical="center" wrapText="1"/>
    </xf>
    <xf numFmtId="0" fontId="2" fillId="18" borderId="2" xfId="1" applyFont="1" applyFill="1" applyBorder="1" applyAlignment="1">
      <alignment vertical="center" wrapText="1"/>
    </xf>
    <xf numFmtId="0" fontId="2" fillId="18" borderId="3" xfId="1" applyFont="1" applyFill="1" applyBorder="1" applyAlignment="1">
      <alignment vertical="center" wrapText="1"/>
    </xf>
    <xf numFmtId="0" fontId="2" fillId="18" borderId="4" xfId="1" applyFont="1" applyFill="1" applyBorder="1" applyAlignment="1">
      <alignment vertical="center" wrapText="1"/>
    </xf>
    <xf numFmtId="0" fontId="2" fillId="18" borderId="3" xfId="1" applyFont="1" applyFill="1" applyBorder="1" applyAlignment="1">
      <alignment horizontal="left" vertical="center" wrapText="1"/>
    </xf>
    <xf numFmtId="0" fontId="2" fillId="18" borderId="4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5" fillId="6" borderId="17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5" fillId="2" borderId="64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1" fillId="8" borderId="26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11" fillId="8" borderId="46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5" fillId="10" borderId="43" xfId="1" applyFont="1" applyFill="1" applyBorder="1" applyAlignment="1">
      <alignment horizontal="center" vertical="center" wrapText="1"/>
    </xf>
    <xf numFmtId="0" fontId="5" fillId="10" borderId="18" xfId="1" applyFont="1" applyFill="1" applyBorder="1" applyAlignment="1">
      <alignment horizontal="center" vertical="center" wrapText="1"/>
    </xf>
    <xf numFmtId="0" fontId="5" fillId="10" borderId="19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 wrapText="1"/>
    </xf>
    <xf numFmtId="0" fontId="5" fillId="2" borderId="44" xfId="1" applyFont="1" applyFill="1" applyBorder="1" applyAlignment="1">
      <alignment horizontal="center" vertical="center" wrapText="1"/>
    </xf>
    <xf numFmtId="0" fontId="5" fillId="9" borderId="43" xfId="1" applyFont="1" applyFill="1" applyBorder="1" applyAlignment="1">
      <alignment horizontal="center" vertical="center" wrapText="1"/>
    </xf>
    <xf numFmtId="0" fontId="5" fillId="9" borderId="18" xfId="1" applyFont="1" applyFill="1" applyBorder="1" applyAlignment="1">
      <alignment horizontal="center" vertical="center" wrapText="1"/>
    </xf>
    <xf numFmtId="0" fontId="5" fillId="9" borderId="19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</cellXfs>
  <cellStyles count="9">
    <cellStyle name="강조색5 2" xfId="2"/>
    <cellStyle name="백분율 2" xfId="4"/>
    <cellStyle name="백분율 3" xfId="6"/>
    <cellStyle name="표준" xfId="0" builtinId="0"/>
    <cellStyle name="표준 2" xfId="1"/>
    <cellStyle name="표준 2 2" xfId="5"/>
    <cellStyle name="표준 2 2 2" xfId="8"/>
    <cellStyle name="표준 3" xfId="7"/>
    <cellStyle name="하이퍼링크" xfId="3" builtinId="8"/>
  </cellStyles>
  <dxfs count="1">
    <dxf>
      <font>
        <b/>
        <i val="0"/>
      </font>
      <fill>
        <patternFill>
          <bgColor rgb="FFF2F2F2"/>
        </pattern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</dxfs>
  <tableStyles count="0" defaultTableStyle="TableStyleMedium2" defaultPivotStyle="PivotStyleLight16"/>
  <colors>
    <mruColors>
      <color rgb="FF000099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189630</xdr:colOff>
      <xdr:row>1</xdr:row>
      <xdr:rowOff>138549</xdr:rowOff>
    </xdr:from>
    <xdr:to>
      <xdr:col>12</xdr:col>
      <xdr:colOff>383597</xdr:colOff>
      <xdr:row>6</xdr:row>
      <xdr:rowOff>138548</xdr:rowOff>
    </xdr:to>
    <xdr:sp macro="" textlink="">
      <xdr:nvSpPr>
        <xdr:cNvPr id="2" name="직사각형 1"/>
        <xdr:cNvSpPr/>
      </xdr:nvSpPr>
      <xdr:spPr>
        <a:xfrm>
          <a:off x="799230" y="348099"/>
          <a:ext cx="6899567" cy="104774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95250</xdr:rowOff>
    </xdr:from>
    <xdr:to>
      <xdr:col>2</xdr:col>
      <xdr:colOff>97043</xdr:colOff>
      <xdr:row>3</xdr:row>
      <xdr:rowOff>41462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04800"/>
          <a:ext cx="725693" cy="365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1</xdr:col>
      <xdr:colOff>381000</xdr:colOff>
      <xdr:row>1</xdr:row>
      <xdr:rowOff>161925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7334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" name="연결선: 꺾임 142">
          <a:extLst>
            <a:ext uri="{FF2B5EF4-FFF2-40B4-BE49-F238E27FC236}">
              <a16:creationId xmlns:a16="http://schemas.microsoft.com/office/drawing/2014/main" id="{63F36FFB-0B32-4E75-AC5F-83ACC93BF3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" name="연결선: 꺾임 143">
          <a:extLst>
            <a:ext uri="{FF2B5EF4-FFF2-40B4-BE49-F238E27FC236}">
              <a16:creationId xmlns:a16="http://schemas.microsoft.com/office/drawing/2014/main" id="{DD668848-0E9F-4294-88D7-7D15D593739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" name="연결선: 꺾임 144">
          <a:extLst>
            <a:ext uri="{FF2B5EF4-FFF2-40B4-BE49-F238E27FC236}">
              <a16:creationId xmlns:a16="http://schemas.microsoft.com/office/drawing/2014/main" id="{7DBCD8EC-7E8A-4A9A-B9FB-E2EC490E2A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" name="연결선: 꺾임 145">
          <a:extLst>
            <a:ext uri="{FF2B5EF4-FFF2-40B4-BE49-F238E27FC236}">
              <a16:creationId xmlns:a16="http://schemas.microsoft.com/office/drawing/2014/main" id="{C1D1C9C4-36DB-4D88-9588-303DF59302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" name="연결선: 꺾임 146">
          <a:extLst>
            <a:ext uri="{FF2B5EF4-FFF2-40B4-BE49-F238E27FC236}">
              <a16:creationId xmlns:a16="http://schemas.microsoft.com/office/drawing/2014/main" id="{D5808208-6C98-4965-8F19-F257AE71CC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" name="연결선: 꺾임 147">
          <a:extLst>
            <a:ext uri="{FF2B5EF4-FFF2-40B4-BE49-F238E27FC236}">
              <a16:creationId xmlns:a16="http://schemas.microsoft.com/office/drawing/2014/main" id="{788EBC59-244A-4E3E-B0B8-7EC913E6B3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" name="연결선: 꺾임 148">
          <a:extLst>
            <a:ext uri="{FF2B5EF4-FFF2-40B4-BE49-F238E27FC236}">
              <a16:creationId xmlns:a16="http://schemas.microsoft.com/office/drawing/2014/main" id="{E7952225-22AC-4B22-ADD2-8ABC77A8B84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" name="연결선: 꺾임 149">
          <a:extLst>
            <a:ext uri="{FF2B5EF4-FFF2-40B4-BE49-F238E27FC236}">
              <a16:creationId xmlns:a16="http://schemas.microsoft.com/office/drawing/2014/main" id="{9C336110-3DB1-4749-9C10-2FD66C8EA7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" name="연결선: 꺾임 150">
          <a:extLst>
            <a:ext uri="{FF2B5EF4-FFF2-40B4-BE49-F238E27FC236}">
              <a16:creationId xmlns:a16="http://schemas.microsoft.com/office/drawing/2014/main" id="{18149BBD-6FC9-418F-B41E-6B08409D5B9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" name="연결선: 꺾임 151">
          <a:extLst>
            <a:ext uri="{FF2B5EF4-FFF2-40B4-BE49-F238E27FC236}">
              <a16:creationId xmlns:a16="http://schemas.microsoft.com/office/drawing/2014/main" id="{A3B1378F-3F18-4343-AA3D-ED8437ED4B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" name="연결선: 꺾임 152">
          <a:extLst>
            <a:ext uri="{FF2B5EF4-FFF2-40B4-BE49-F238E27FC236}">
              <a16:creationId xmlns:a16="http://schemas.microsoft.com/office/drawing/2014/main" id="{A18660C0-A969-4204-ADFE-C566E40E9F1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" name="연결선: 꺾임 153">
          <a:extLst>
            <a:ext uri="{FF2B5EF4-FFF2-40B4-BE49-F238E27FC236}">
              <a16:creationId xmlns:a16="http://schemas.microsoft.com/office/drawing/2014/main" id="{E1E16F24-0DEA-432C-887F-8AF5D2B171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" name="연결선: 꺾임 154">
          <a:extLst>
            <a:ext uri="{FF2B5EF4-FFF2-40B4-BE49-F238E27FC236}">
              <a16:creationId xmlns:a16="http://schemas.microsoft.com/office/drawing/2014/main" id="{7B151077-CBA5-444D-8D41-E92FA97349F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" name="연결선: 꺾임 155">
          <a:extLst>
            <a:ext uri="{FF2B5EF4-FFF2-40B4-BE49-F238E27FC236}">
              <a16:creationId xmlns:a16="http://schemas.microsoft.com/office/drawing/2014/main" id="{C94AFDB9-B0CC-4E51-BCC5-865B0A854B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" name="연결선: 꺾임 156">
          <a:extLst>
            <a:ext uri="{FF2B5EF4-FFF2-40B4-BE49-F238E27FC236}">
              <a16:creationId xmlns:a16="http://schemas.microsoft.com/office/drawing/2014/main" id="{C24BF470-032F-4EB5-8394-AB7B9E858B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" name="연결선: 꺾임 157">
          <a:extLst>
            <a:ext uri="{FF2B5EF4-FFF2-40B4-BE49-F238E27FC236}">
              <a16:creationId xmlns:a16="http://schemas.microsoft.com/office/drawing/2014/main" id="{2464185D-BD02-4748-B3C8-D81875FFFB5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" name="연결선: 꺾임 158">
          <a:extLst>
            <a:ext uri="{FF2B5EF4-FFF2-40B4-BE49-F238E27FC236}">
              <a16:creationId xmlns:a16="http://schemas.microsoft.com/office/drawing/2014/main" id="{F83EECF1-F0E9-42F9-8532-09CC15A4EA7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" name="연결선: 꺾임 159">
          <a:extLst>
            <a:ext uri="{FF2B5EF4-FFF2-40B4-BE49-F238E27FC236}">
              <a16:creationId xmlns:a16="http://schemas.microsoft.com/office/drawing/2014/main" id="{59597519-903C-4A1D-BCFF-ABF8535AF5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" name="연결선: 꺾임 160">
          <a:extLst>
            <a:ext uri="{FF2B5EF4-FFF2-40B4-BE49-F238E27FC236}">
              <a16:creationId xmlns:a16="http://schemas.microsoft.com/office/drawing/2014/main" id="{ADE04D6B-DD2C-425B-A0AD-3AFC4E6199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" name="연결선: 꺾임 161">
          <a:extLst>
            <a:ext uri="{FF2B5EF4-FFF2-40B4-BE49-F238E27FC236}">
              <a16:creationId xmlns:a16="http://schemas.microsoft.com/office/drawing/2014/main" id="{AD420273-C17F-42B8-9B2D-05DDD4F72CF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" name="연결선: 꺾임 162">
          <a:extLst>
            <a:ext uri="{FF2B5EF4-FFF2-40B4-BE49-F238E27FC236}">
              <a16:creationId xmlns:a16="http://schemas.microsoft.com/office/drawing/2014/main" id="{B5C38DD8-6652-440C-8F36-601A23FE6E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" name="연결선: 꺾임 163">
          <a:extLst>
            <a:ext uri="{FF2B5EF4-FFF2-40B4-BE49-F238E27FC236}">
              <a16:creationId xmlns:a16="http://schemas.microsoft.com/office/drawing/2014/main" id="{9DDBA778-6BF9-46AA-A257-791E367666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" name="연결선: 꺾임 164">
          <a:extLst>
            <a:ext uri="{FF2B5EF4-FFF2-40B4-BE49-F238E27FC236}">
              <a16:creationId xmlns:a16="http://schemas.microsoft.com/office/drawing/2014/main" id="{9C26F931-EA04-438C-AF57-D8F5D6E6EB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" name="연결선: 꺾임 165">
          <a:extLst>
            <a:ext uri="{FF2B5EF4-FFF2-40B4-BE49-F238E27FC236}">
              <a16:creationId xmlns:a16="http://schemas.microsoft.com/office/drawing/2014/main" id="{6FAA1722-890C-4429-BFE0-B5FB26D944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" name="연결선: 꺾임 166">
          <a:extLst>
            <a:ext uri="{FF2B5EF4-FFF2-40B4-BE49-F238E27FC236}">
              <a16:creationId xmlns:a16="http://schemas.microsoft.com/office/drawing/2014/main" id="{997B68C5-AAE1-419D-B5F2-FFEF01EDF6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" name="연결선: 꺾임 167">
          <a:extLst>
            <a:ext uri="{FF2B5EF4-FFF2-40B4-BE49-F238E27FC236}">
              <a16:creationId xmlns:a16="http://schemas.microsoft.com/office/drawing/2014/main" id="{613B3C47-6AE5-4C05-AA06-CB2D3B2622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" name="연결선: 꺾임 168">
          <a:extLst>
            <a:ext uri="{FF2B5EF4-FFF2-40B4-BE49-F238E27FC236}">
              <a16:creationId xmlns:a16="http://schemas.microsoft.com/office/drawing/2014/main" id="{B19F73FB-13FA-4B3B-B2BE-3994BC65FB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" name="연결선: 꺾임 169">
          <a:extLst>
            <a:ext uri="{FF2B5EF4-FFF2-40B4-BE49-F238E27FC236}">
              <a16:creationId xmlns:a16="http://schemas.microsoft.com/office/drawing/2014/main" id="{96A4B329-4DE7-4602-9E44-8897A98E00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" name="연결선: 꺾임 170">
          <a:extLst>
            <a:ext uri="{FF2B5EF4-FFF2-40B4-BE49-F238E27FC236}">
              <a16:creationId xmlns:a16="http://schemas.microsoft.com/office/drawing/2014/main" id="{7AA10977-F7F0-4F1D-B667-4A58ECED73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" name="연결선: 꺾임 171">
          <a:extLst>
            <a:ext uri="{FF2B5EF4-FFF2-40B4-BE49-F238E27FC236}">
              <a16:creationId xmlns:a16="http://schemas.microsoft.com/office/drawing/2014/main" id="{94B6D560-0B52-4E48-9508-9C9C0E9D1C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" name="연결선: 꺾임 172">
          <a:extLst>
            <a:ext uri="{FF2B5EF4-FFF2-40B4-BE49-F238E27FC236}">
              <a16:creationId xmlns:a16="http://schemas.microsoft.com/office/drawing/2014/main" id="{7258F5BC-E2A7-44D0-AA13-C2A0F2F157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" name="연결선: 꺾임 173">
          <a:extLst>
            <a:ext uri="{FF2B5EF4-FFF2-40B4-BE49-F238E27FC236}">
              <a16:creationId xmlns:a16="http://schemas.microsoft.com/office/drawing/2014/main" id="{1FCC178D-29A1-4891-82E4-62336245E0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" name="연결선: 꺾임 174">
          <a:extLst>
            <a:ext uri="{FF2B5EF4-FFF2-40B4-BE49-F238E27FC236}">
              <a16:creationId xmlns:a16="http://schemas.microsoft.com/office/drawing/2014/main" id="{D71FD233-4562-462C-BAE8-6EE48657F1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" name="연결선: 꺾임 175">
          <a:extLst>
            <a:ext uri="{FF2B5EF4-FFF2-40B4-BE49-F238E27FC236}">
              <a16:creationId xmlns:a16="http://schemas.microsoft.com/office/drawing/2014/main" id="{BAACCEF7-D031-47DC-A927-8121D904D1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" name="연결선: 꺾임 176">
          <a:extLst>
            <a:ext uri="{FF2B5EF4-FFF2-40B4-BE49-F238E27FC236}">
              <a16:creationId xmlns:a16="http://schemas.microsoft.com/office/drawing/2014/main" id="{1EFAC44B-F456-4E80-B352-F1B2FC38DAE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" name="연결선: 꺾임 177">
          <a:extLst>
            <a:ext uri="{FF2B5EF4-FFF2-40B4-BE49-F238E27FC236}">
              <a16:creationId xmlns:a16="http://schemas.microsoft.com/office/drawing/2014/main" id="{B1AA5FEB-4C06-4683-9F34-0670F66C7CD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" name="연결선: 꺾임 178">
          <a:extLst>
            <a:ext uri="{FF2B5EF4-FFF2-40B4-BE49-F238E27FC236}">
              <a16:creationId xmlns:a16="http://schemas.microsoft.com/office/drawing/2014/main" id="{61FCCA01-9521-465F-BBFB-C5907E1B21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" name="연결선: 꺾임 179">
          <a:extLst>
            <a:ext uri="{FF2B5EF4-FFF2-40B4-BE49-F238E27FC236}">
              <a16:creationId xmlns:a16="http://schemas.microsoft.com/office/drawing/2014/main" id="{1198F6D1-8503-454C-A1CE-5E29887F7C4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" name="연결선: 꺾임 180">
          <a:extLst>
            <a:ext uri="{FF2B5EF4-FFF2-40B4-BE49-F238E27FC236}">
              <a16:creationId xmlns:a16="http://schemas.microsoft.com/office/drawing/2014/main" id="{A7917038-9D24-482F-B847-B03DD5DE71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" name="연결선: 꺾임 181">
          <a:extLst>
            <a:ext uri="{FF2B5EF4-FFF2-40B4-BE49-F238E27FC236}">
              <a16:creationId xmlns:a16="http://schemas.microsoft.com/office/drawing/2014/main" id="{4D7E4032-5BDA-4668-B587-368DD418CDC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" name="연결선: 꺾임 182">
          <a:extLst>
            <a:ext uri="{FF2B5EF4-FFF2-40B4-BE49-F238E27FC236}">
              <a16:creationId xmlns:a16="http://schemas.microsoft.com/office/drawing/2014/main" id="{600E6FAF-0430-49ED-96A2-27CC1D9B09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" name="연결선: 꺾임 183">
          <a:extLst>
            <a:ext uri="{FF2B5EF4-FFF2-40B4-BE49-F238E27FC236}">
              <a16:creationId xmlns:a16="http://schemas.microsoft.com/office/drawing/2014/main" id="{F971A612-C661-407D-B526-33296E46EA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" name="연결선: 꺾임 184">
          <a:extLst>
            <a:ext uri="{FF2B5EF4-FFF2-40B4-BE49-F238E27FC236}">
              <a16:creationId xmlns:a16="http://schemas.microsoft.com/office/drawing/2014/main" id="{A08790F9-711C-4C19-9373-1EF92F35132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" name="연결선: 꺾임 185">
          <a:extLst>
            <a:ext uri="{FF2B5EF4-FFF2-40B4-BE49-F238E27FC236}">
              <a16:creationId xmlns:a16="http://schemas.microsoft.com/office/drawing/2014/main" id="{53D511DD-1007-492A-8B15-23FE8C8726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" name="연결선: 꺾임 186">
          <a:extLst>
            <a:ext uri="{FF2B5EF4-FFF2-40B4-BE49-F238E27FC236}">
              <a16:creationId xmlns:a16="http://schemas.microsoft.com/office/drawing/2014/main" id="{414B641A-670C-4E5E-97E9-9AED92C411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" name="연결선: 꺾임 187">
          <a:extLst>
            <a:ext uri="{FF2B5EF4-FFF2-40B4-BE49-F238E27FC236}">
              <a16:creationId xmlns:a16="http://schemas.microsoft.com/office/drawing/2014/main" id="{F43D79E7-9206-4DBA-B2B0-1F2C2B9F0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" name="연결선: 꺾임 188">
          <a:extLst>
            <a:ext uri="{FF2B5EF4-FFF2-40B4-BE49-F238E27FC236}">
              <a16:creationId xmlns:a16="http://schemas.microsoft.com/office/drawing/2014/main" id="{AEF4946E-DE08-428C-8D50-FD93DF0E8D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" name="연결선: 꺾임 189">
          <a:extLst>
            <a:ext uri="{FF2B5EF4-FFF2-40B4-BE49-F238E27FC236}">
              <a16:creationId xmlns:a16="http://schemas.microsoft.com/office/drawing/2014/main" id="{28EF465F-DE90-4E7F-AE0C-8EB17B7EC8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" name="연결선: 꺾임 190">
          <a:extLst>
            <a:ext uri="{FF2B5EF4-FFF2-40B4-BE49-F238E27FC236}">
              <a16:creationId xmlns:a16="http://schemas.microsoft.com/office/drawing/2014/main" id="{70710D1F-8131-46F0-BF37-E78266C2B9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" name="연결선: 꺾임 191">
          <a:extLst>
            <a:ext uri="{FF2B5EF4-FFF2-40B4-BE49-F238E27FC236}">
              <a16:creationId xmlns:a16="http://schemas.microsoft.com/office/drawing/2014/main" id="{FD47F098-FF55-41C5-AAAE-2FA984BE99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" name="연결선: 꺾임 192">
          <a:extLst>
            <a:ext uri="{FF2B5EF4-FFF2-40B4-BE49-F238E27FC236}">
              <a16:creationId xmlns:a16="http://schemas.microsoft.com/office/drawing/2014/main" id="{B516718D-43D4-4025-8876-E106FCC6E3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" name="연결선: 꺾임 193">
          <a:extLst>
            <a:ext uri="{FF2B5EF4-FFF2-40B4-BE49-F238E27FC236}">
              <a16:creationId xmlns:a16="http://schemas.microsoft.com/office/drawing/2014/main" id="{FF730DF5-1A3B-4766-8B99-A02FA0F345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" name="연결선: 꺾임 194">
          <a:extLst>
            <a:ext uri="{FF2B5EF4-FFF2-40B4-BE49-F238E27FC236}">
              <a16:creationId xmlns:a16="http://schemas.microsoft.com/office/drawing/2014/main" id="{98AD065B-7C11-46B8-A38A-83274EEF41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" name="연결선: 꺾임 195">
          <a:extLst>
            <a:ext uri="{FF2B5EF4-FFF2-40B4-BE49-F238E27FC236}">
              <a16:creationId xmlns:a16="http://schemas.microsoft.com/office/drawing/2014/main" id="{4D60C7D4-C3FA-40ED-BFDD-46276CF303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" name="연결선: 꺾임 196">
          <a:extLst>
            <a:ext uri="{FF2B5EF4-FFF2-40B4-BE49-F238E27FC236}">
              <a16:creationId xmlns:a16="http://schemas.microsoft.com/office/drawing/2014/main" id="{F93E8DC9-7361-4204-92A6-C1E866DC57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" name="연결선: 꺾임 197">
          <a:extLst>
            <a:ext uri="{FF2B5EF4-FFF2-40B4-BE49-F238E27FC236}">
              <a16:creationId xmlns:a16="http://schemas.microsoft.com/office/drawing/2014/main" id="{C068A266-349B-4FAF-AA06-C4338E33A34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" name="연결선: 꺾임 198">
          <a:extLst>
            <a:ext uri="{FF2B5EF4-FFF2-40B4-BE49-F238E27FC236}">
              <a16:creationId xmlns:a16="http://schemas.microsoft.com/office/drawing/2014/main" id="{E9631B7A-C8D8-4AA2-BC79-CB3F8DB86E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" name="연결선: 꺾임 199">
          <a:extLst>
            <a:ext uri="{FF2B5EF4-FFF2-40B4-BE49-F238E27FC236}">
              <a16:creationId xmlns:a16="http://schemas.microsoft.com/office/drawing/2014/main" id="{75FA18D2-9253-4744-B3B1-37E664F147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" name="연결선: 꺾임 200">
          <a:extLst>
            <a:ext uri="{FF2B5EF4-FFF2-40B4-BE49-F238E27FC236}">
              <a16:creationId xmlns:a16="http://schemas.microsoft.com/office/drawing/2014/main" id="{FCF9F5DD-C8AA-400D-ABF6-BEC66C35EC5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" name="연결선: 꺾임 201">
          <a:extLst>
            <a:ext uri="{FF2B5EF4-FFF2-40B4-BE49-F238E27FC236}">
              <a16:creationId xmlns:a16="http://schemas.microsoft.com/office/drawing/2014/main" id="{EC76225B-342B-4240-B344-AFB176DC489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" name="연결선: 꺾임 202">
          <a:extLst>
            <a:ext uri="{FF2B5EF4-FFF2-40B4-BE49-F238E27FC236}">
              <a16:creationId xmlns:a16="http://schemas.microsoft.com/office/drawing/2014/main" id="{E5D67502-7550-4E25-AA87-691DF2A2C4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3" name="연결선: 꺾임 203">
          <a:extLst>
            <a:ext uri="{FF2B5EF4-FFF2-40B4-BE49-F238E27FC236}">
              <a16:creationId xmlns:a16="http://schemas.microsoft.com/office/drawing/2014/main" id="{9A753F7D-5AF0-4FE3-AB8D-274DC0506FD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4" name="연결선: 꺾임 204">
          <a:extLst>
            <a:ext uri="{FF2B5EF4-FFF2-40B4-BE49-F238E27FC236}">
              <a16:creationId xmlns:a16="http://schemas.microsoft.com/office/drawing/2014/main" id="{F3AD53D7-3232-4F2B-ADF4-349506C4F40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5" name="연결선: 꺾임 205">
          <a:extLst>
            <a:ext uri="{FF2B5EF4-FFF2-40B4-BE49-F238E27FC236}">
              <a16:creationId xmlns:a16="http://schemas.microsoft.com/office/drawing/2014/main" id="{8F5B3AF8-1811-4437-B36D-F2BB9E49478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6" name="연결선: 꺾임 206">
          <a:extLst>
            <a:ext uri="{FF2B5EF4-FFF2-40B4-BE49-F238E27FC236}">
              <a16:creationId xmlns:a16="http://schemas.microsoft.com/office/drawing/2014/main" id="{FEAB0C88-53ED-4A31-B8ED-7784707375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7" name="연결선: 꺾임 207">
          <a:extLst>
            <a:ext uri="{FF2B5EF4-FFF2-40B4-BE49-F238E27FC236}">
              <a16:creationId xmlns:a16="http://schemas.microsoft.com/office/drawing/2014/main" id="{9094E276-08AC-4274-8F93-3582E7AE92F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8" name="연결선: 꺾임 208">
          <a:extLst>
            <a:ext uri="{FF2B5EF4-FFF2-40B4-BE49-F238E27FC236}">
              <a16:creationId xmlns:a16="http://schemas.microsoft.com/office/drawing/2014/main" id="{019A37DF-D000-4298-A46E-8ED420F12FC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9" name="연결선: 꺾임 209">
          <a:extLst>
            <a:ext uri="{FF2B5EF4-FFF2-40B4-BE49-F238E27FC236}">
              <a16:creationId xmlns:a16="http://schemas.microsoft.com/office/drawing/2014/main" id="{F316A5D9-26F5-40A2-B098-2D3589B077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0" name="연결선: 꺾임 210">
          <a:extLst>
            <a:ext uri="{FF2B5EF4-FFF2-40B4-BE49-F238E27FC236}">
              <a16:creationId xmlns:a16="http://schemas.microsoft.com/office/drawing/2014/main" id="{293D604C-05C8-4B71-9589-FC135130716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1" name="연결선: 꺾임 211">
          <a:extLst>
            <a:ext uri="{FF2B5EF4-FFF2-40B4-BE49-F238E27FC236}">
              <a16:creationId xmlns:a16="http://schemas.microsoft.com/office/drawing/2014/main" id="{01E86E51-F7E2-43B8-A713-E992C8C0D76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2" name="연결선: 꺾임 212">
          <a:extLst>
            <a:ext uri="{FF2B5EF4-FFF2-40B4-BE49-F238E27FC236}">
              <a16:creationId xmlns:a16="http://schemas.microsoft.com/office/drawing/2014/main" id="{F28E8BF3-69D4-4193-A7C2-62BFD56774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3" name="연결선: 꺾임 213">
          <a:extLst>
            <a:ext uri="{FF2B5EF4-FFF2-40B4-BE49-F238E27FC236}">
              <a16:creationId xmlns:a16="http://schemas.microsoft.com/office/drawing/2014/main" id="{95C84EE7-44BB-4CEC-8CAE-779F3B0B7DE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4" name="연결선: 꺾임 214">
          <a:extLst>
            <a:ext uri="{FF2B5EF4-FFF2-40B4-BE49-F238E27FC236}">
              <a16:creationId xmlns:a16="http://schemas.microsoft.com/office/drawing/2014/main" id="{A0410D4D-2185-436C-B7EB-3DBC4AD4EFB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5" name="연결선: 꺾임 215">
          <a:extLst>
            <a:ext uri="{FF2B5EF4-FFF2-40B4-BE49-F238E27FC236}">
              <a16:creationId xmlns:a16="http://schemas.microsoft.com/office/drawing/2014/main" id="{732E517B-2EFF-4CD8-8856-36CCB495113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6" name="연결선: 꺾임 216">
          <a:extLst>
            <a:ext uri="{FF2B5EF4-FFF2-40B4-BE49-F238E27FC236}">
              <a16:creationId xmlns:a16="http://schemas.microsoft.com/office/drawing/2014/main" id="{E8049D9F-7344-4EC3-8E21-F3FB049DD4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" name="연결선: 꺾임 217">
          <a:extLst>
            <a:ext uri="{FF2B5EF4-FFF2-40B4-BE49-F238E27FC236}">
              <a16:creationId xmlns:a16="http://schemas.microsoft.com/office/drawing/2014/main" id="{31A193BF-E648-4DAD-9059-86847E76E1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" name="연결선: 꺾임 218">
          <a:extLst>
            <a:ext uri="{FF2B5EF4-FFF2-40B4-BE49-F238E27FC236}">
              <a16:creationId xmlns:a16="http://schemas.microsoft.com/office/drawing/2014/main" id="{4B2AA20D-1D1B-4659-89FA-D525CD9175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" name="연결선: 꺾임 219">
          <a:extLst>
            <a:ext uri="{FF2B5EF4-FFF2-40B4-BE49-F238E27FC236}">
              <a16:creationId xmlns:a16="http://schemas.microsoft.com/office/drawing/2014/main" id="{3DAD4410-6383-4E78-A58E-B25309132E3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" name="연결선: 꺾임 220">
          <a:extLst>
            <a:ext uri="{FF2B5EF4-FFF2-40B4-BE49-F238E27FC236}">
              <a16:creationId xmlns:a16="http://schemas.microsoft.com/office/drawing/2014/main" id="{EDC20A80-3EAE-47B3-88EE-BFD28634F8E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" name="연결선: 꺾임 221">
          <a:extLst>
            <a:ext uri="{FF2B5EF4-FFF2-40B4-BE49-F238E27FC236}">
              <a16:creationId xmlns:a16="http://schemas.microsoft.com/office/drawing/2014/main" id="{687D1B1E-E3E9-46BD-863C-F0C8335381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" name="연결선: 꺾임 222">
          <a:extLst>
            <a:ext uri="{FF2B5EF4-FFF2-40B4-BE49-F238E27FC236}">
              <a16:creationId xmlns:a16="http://schemas.microsoft.com/office/drawing/2014/main" id="{B82839D1-B0D5-4EAB-A2D8-62609DFEB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" name="연결선: 꺾임 223">
          <a:extLst>
            <a:ext uri="{FF2B5EF4-FFF2-40B4-BE49-F238E27FC236}">
              <a16:creationId xmlns:a16="http://schemas.microsoft.com/office/drawing/2014/main" id="{2D8692FE-DFC1-414F-A311-F24F2E65A8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" name="연결선: 꺾임 224">
          <a:extLst>
            <a:ext uri="{FF2B5EF4-FFF2-40B4-BE49-F238E27FC236}">
              <a16:creationId xmlns:a16="http://schemas.microsoft.com/office/drawing/2014/main" id="{8914E56E-5ECD-4D3E-B7B7-C6027E5F2C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" name="연결선: 꺾임 225">
          <a:extLst>
            <a:ext uri="{FF2B5EF4-FFF2-40B4-BE49-F238E27FC236}">
              <a16:creationId xmlns:a16="http://schemas.microsoft.com/office/drawing/2014/main" id="{54DBA795-C3E9-431F-BD88-72C3678578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" name="연결선: 꺾임 226">
          <a:extLst>
            <a:ext uri="{FF2B5EF4-FFF2-40B4-BE49-F238E27FC236}">
              <a16:creationId xmlns:a16="http://schemas.microsoft.com/office/drawing/2014/main" id="{1E7656A4-79FA-4FCF-B4A0-7C7966F425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" name="연결선: 꺾임 227">
          <a:extLst>
            <a:ext uri="{FF2B5EF4-FFF2-40B4-BE49-F238E27FC236}">
              <a16:creationId xmlns:a16="http://schemas.microsoft.com/office/drawing/2014/main" id="{90A58713-6F87-4381-9566-4CD5C779FD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" name="연결선: 꺾임 228">
          <a:extLst>
            <a:ext uri="{FF2B5EF4-FFF2-40B4-BE49-F238E27FC236}">
              <a16:creationId xmlns:a16="http://schemas.microsoft.com/office/drawing/2014/main" id="{69E292C0-86BE-4E2C-99FB-AB0DA9FB79A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" name="연결선: 꺾임 229">
          <a:extLst>
            <a:ext uri="{FF2B5EF4-FFF2-40B4-BE49-F238E27FC236}">
              <a16:creationId xmlns:a16="http://schemas.microsoft.com/office/drawing/2014/main" id="{88626CA2-6144-4B87-8E6C-263C476815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" name="연결선: 꺾임 230">
          <a:extLst>
            <a:ext uri="{FF2B5EF4-FFF2-40B4-BE49-F238E27FC236}">
              <a16:creationId xmlns:a16="http://schemas.microsoft.com/office/drawing/2014/main" id="{BADBD111-C1BB-4154-AA9D-A3A36476BD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" name="연결선: 꺾임 231">
          <a:extLst>
            <a:ext uri="{FF2B5EF4-FFF2-40B4-BE49-F238E27FC236}">
              <a16:creationId xmlns:a16="http://schemas.microsoft.com/office/drawing/2014/main" id="{042CD6A9-F798-4F11-9ED3-2E2B574FA3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" name="연결선: 꺾임 232">
          <a:extLst>
            <a:ext uri="{FF2B5EF4-FFF2-40B4-BE49-F238E27FC236}">
              <a16:creationId xmlns:a16="http://schemas.microsoft.com/office/drawing/2014/main" id="{E436FF10-865D-45C9-9254-2F469F440F9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" name="연결선: 꺾임 233">
          <a:extLst>
            <a:ext uri="{FF2B5EF4-FFF2-40B4-BE49-F238E27FC236}">
              <a16:creationId xmlns:a16="http://schemas.microsoft.com/office/drawing/2014/main" id="{B3BFA687-191E-4C95-884D-B31B52AAD7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" name="연결선: 꺾임 234">
          <a:extLst>
            <a:ext uri="{FF2B5EF4-FFF2-40B4-BE49-F238E27FC236}">
              <a16:creationId xmlns:a16="http://schemas.microsoft.com/office/drawing/2014/main" id="{7107F834-0405-4630-811B-9E16EFDECE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" name="연결선: 꺾임 235">
          <a:extLst>
            <a:ext uri="{FF2B5EF4-FFF2-40B4-BE49-F238E27FC236}">
              <a16:creationId xmlns:a16="http://schemas.microsoft.com/office/drawing/2014/main" id="{B6B6F9C6-5105-41A9-A41A-D64C7C263B8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" name="연결선: 꺾임 236">
          <a:extLst>
            <a:ext uri="{FF2B5EF4-FFF2-40B4-BE49-F238E27FC236}">
              <a16:creationId xmlns:a16="http://schemas.microsoft.com/office/drawing/2014/main" id="{A55E8074-314B-4FA3-A011-ABD0EA34EE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" name="연결선: 꺾임 237">
          <a:extLst>
            <a:ext uri="{FF2B5EF4-FFF2-40B4-BE49-F238E27FC236}">
              <a16:creationId xmlns:a16="http://schemas.microsoft.com/office/drawing/2014/main" id="{8654C2E1-EB42-4158-A0E9-AD09A025EF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" name="연결선: 꺾임 238">
          <a:extLst>
            <a:ext uri="{FF2B5EF4-FFF2-40B4-BE49-F238E27FC236}">
              <a16:creationId xmlns:a16="http://schemas.microsoft.com/office/drawing/2014/main" id="{9FB14185-5890-4F08-A167-A8270570302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" name="연결선: 꺾임 239">
          <a:extLst>
            <a:ext uri="{FF2B5EF4-FFF2-40B4-BE49-F238E27FC236}">
              <a16:creationId xmlns:a16="http://schemas.microsoft.com/office/drawing/2014/main" id="{A7550B10-01C2-46D1-AF73-79C38F3D90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" name="연결선: 꺾임 240">
          <a:extLst>
            <a:ext uri="{FF2B5EF4-FFF2-40B4-BE49-F238E27FC236}">
              <a16:creationId xmlns:a16="http://schemas.microsoft.com/office/drawing/2014/main" id="{3CF915F7-5D79-4969-B753-B1E183E9B3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" name="연결선: 꺾임 241">
          <a:extLst>
            <a:ext uri="{FF2B5EF4-FFF2-40B4-BE49-F238E27FC236}">
              <a16:creationId xmlns:a16="http://schemas.microsoft.com/office/drawing/2014/main" id="{F4B56D6C-0A0A-41DC-BE11-B0AE1C7D7A7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" name="연결선: 꺾임 242">
          <a:extLst>
            <a:ext uri="{FF2B5EF4-FFF2-40B4-BE49-F238E27FC236}">
              <a16:creationId xmlns:a16="http://schemas.microsoft.com/office/drawing/2014/main" id="{E8B24E45-B744-4C87-9814-F064F85F72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" name="연결선: 꺾임 243">
          <a:extLst>
            <a:ext uri="{FF2B5EF4-FFF2-40B4-BE49-F238E27FC236}">
              <a16:creationId xmlns:a16="http://schemas.microsoft.com/office/drawing/2014/main" id="{5378ECDE-B547-4B80-A02C-3DB83B18E2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" name="연결선: 꺾임 244">
          <a:extLst>
            <a:ext uri="{FF2B5EF4-FFF2-40B4-BE49-F238E27FC236}">
              <a16:creationId xmlns:a16="http://schemas.microsoft.com/office/drawing/2014/main" id="{70E138BE-2DDA-4164-AEEF-675EDCB5C8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" name="연결선: 꺾임 245">
          <a:extLst>
            <a:ext uri="{FF2B5EF4-FFF2-40B4-BE49-F238E27FC236}">
              <a16:creationId xmlns:a16="http://schemas.microsoft.com/office/drawing/2014/main" id="{F72F2B52-4117-442C-A173-10BF67C2B8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" name="연결선: 꺾임 246">
          <a:extLst>
            <a:ext uri="{FF2B5EF4-FFF2-40B4-BE49-F238E27FC236}">
              <a16:creationId xmlns:a16="http://schemas.microsoft.com/office/drawing/2014/main" id="{2C7C5F44-B78D-4BFB-AA1A-09D16A876B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" name="연결선: 꺾임 247">
          <a:extLst>
            <a:ext uri="{FF2B5EF4-FFF2-40B4-BE49-F238E27FC236}">
              <a16:creationId xmlns:a16="http://schemas.microsoft.com/office/drawing/2014/main" id="{F02417B8-A0DF-4346-951B-B94D07DF2D4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" name="연결선: 꺾임 248">
          <a:extLst>
            <a:ext uri="{FF2B5EF4-FFF2-40B4-BE49-F238E27FC236}">
              <a16:creationId xmlns:a16="http://schemas.microsoft.com/office/drawing/2014/main" id="{F0885D3E-0597-4B9D-AA0D-DA33A770E4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" name="연결선: 꺾임 249">
          <a:extLst>
            <a:ext uri="{FF2B5EF4-FFF2-40B4-BE49-F238E27FC236}">
              <a16:creationId xmlns:a16="http://schemas.microsoft.com/office/drawing/2014/main" id="{9E8878C5-3D27-4810-8C5E-FC1D7886D64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" name="연결선: 꺾임 250">
          <a:extLst>
            <a:ext uri="{FF2B5EF4-FFF2-40B4-BE49-F238E27FC236}">
              <a16:creationId xmlns:a16="http://schemas.microsoft.com/office/drawing/2014/main" id="{A1D6D8AB-3A55-4742-92B1-9ED0C86F9B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1" name="연결선: 꺾임 251">
          <a:extLst>
            <a:ext uri="{FF2B5EF4-FFF2-40B4-BE49-F238E27FC236}">
              <a16:creationId xmlns:a16="http://schemas.microsoft.com/office/drawing/2014/main" id="{1A072649-FA21-4996-8CFE-738F72CDB632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2" name="연결선: 꺾임 252">
          <a:extLst>
            <a:ext uri="{FF2B5EF4-FFF2-40B4-BE49-F238E27FC236}">
              <a16:creationId xmlns:a16="http://schemas.microsoft.com/office/drawing/2014/main" id="{EC09F5A5-A8B9-42C7-A033-26D3562B5732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3" name="연결선: 꺾임 253">
          <a:extLst>
            <a:ext uri="{FF2B5EF4-FFF2-40B4-BE49-F238E27FC236}">
              <a16:creationId xmlns:a16="http://schemas.microsoft.com/office/drawing/2014/main" id="{BEBECCA2-7D32-42E7-8AC4-8814EEB5A786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4" name="연결선: 꺾임 254">
          <a:extLst>
            <a:ext uri="{FF2B5EF4-FFF2-40B4-BE49-F238E27FC236}">
              <a16:creationId xmlns:a16="http://schemas.microsoft.com/office/drawing/2014/main" id="{BF514700-AD6F-4140-8B72-E11D3162F353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5" name="연결선: 꺾임 255">
          <a:extLst>
            <a:ext uri="{FF2B5EF4-FFF2-40B4-BE49-F238E27FC236}">
              <a16:creationId xmlns:a16="http://schemas.microsoft.com/office/drawing/2014/main" id="{67BC667D-CFC4-4394-9C74-089A79A93DD1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6" name="연결선: 꺾임 256">
          <a:extLst>
            <a:ext uri="{FF2B5EF4-FFF2-40B4-BE49-F238E27FC236}">
              <a16:creationId xmlns:a16="http://schemas.microsoft.com/office/drawing/2014/main" id="{0C0D81E9-4EB0-4775-B6CF-85367C357D9E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7" name="연결선: 꺾임 257">
          <a:extLst>
            <a:ext uri="{FF2B5EF4-FFF2-40B4-BE49-F238E27FC236}">
              <a16:creationId xmlns:a16="http://schemas.microsoft.com/office/drawing/2014/main" id="{4D567435-29D5-440A-AD58-2258B2ADFAD5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8" name="연결선: 꺾임 258">
          <a:extLst>
            <a:ext uri="{FF2B5EF4-FFF2-40B4-BE49-F238E27FC236}">
              <a16:creationId xmlns:a16="http://schemas.microsoft.com/office/drawing/2014/main" id="{1A123260-272E-4BAE-AA74-72E11E1F5EBA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19" name="연결선: 꺾임 259">
          <a:extLst>
            <a:ext uri="{FF2B5EF4-FFF2-40B4-BE49-F238E27FC236}">
              <a16:creationId xmlns:a16="http://schemas.microsoft.com/office/drawing/2014/main" id="{438ECDD4-D1AF-4F8E-9029-36CB7DC9D048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20" name="연결선: 꺾임 260">
          <a:extLst>
            <a:ext uri="{FF2B5EF4-FFF2-40B4-BE49-F238E27FC236}">
              <a16:creationId xmlns:a16="http://schemas.microsoft.com/office/drawing/2014/main" id="{BFDB974B-37A6-474F-83D8-B33250BDE47D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21" name="연결선: 꺾임 261">
          <a:extLst>
            <a:ext uri="{FF2B5EF4-FFF2-40B4-BE49-F238E27FC236}">
              <a16:creationId xmlns:a16="http://schemas.microsoft.com/office/drawing/2014/main" id="{5CF80485-02A3-45FB-A8E6-CC65761E2F33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12700</xdr:rowOff>
    </xdr:from>
    <xdr:to>
      <xdr:col>0</xdr:col>
      <xdr:colOff>12700</xdr:colOff>
      <xdr:row>0</xdr:row>
      <xdr:rowOff>12700</xdr:rowOff>
    </xdr:to>
    <xdr:cxnSp macro="">
      <xdr:nvCxnSpPr>
        <xdr:cNvPr id="122" name="연결선: 꺾임 262">
          <a:extLst>
            <a:ext uri="{FF2B5EF4-FFF2-40B4-BE49-F238E27FC236}">
              <a16:creationId xmlns:a16="http://schemas.microsoft.com/office/drawing/2014/main" id="{4C883B16-CF79-47B0-8CB3-B86EF724B426}"/>
            </a:ext>
          </a:extLst>
        </xdr:cNvPr>
        <xdr:cNvCxnSpPr/>
      </xdr:nvCxnSpPr>
      <xdr:spPr>
        <a:xfrm>
          <a:off x="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" name="연결선: 꺾임 263">
          <a:extLst>
            <a:ext uri="{FF2B5EF4-FFF2-40B4-BE49-F238E27FC236}">
              <a16:creationId xmlns:a16="http://schemas.microsoft.com/office/drawing/2014/main" id="{CB756EE9-CB69-407A-B0CD-76A074E0FD3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" name="연결선: 꺾임 264">
          <a:extLst>
            <a:ext uri="{FF2B5EF4-FFF2-40B4-BE49-F238E27FC236}">
              <a16:creationId xmlns:a16="http://schemas.microsoft.com/office/drawing/2014/main" id="{9940E444-348A-47A9-AEDC-6470AC043E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" name="연결선: 꺾임 265">
          <a:extLst>
            <a:ext uri="{FF2B5EF4-FFF2-40B4-BE49-F238E27FC236}">
              <a16:creationId xmlns:a16="http://schemas.microsoft.com/office/drawing/2014/main" id="{3F1AAB84-22AA-4073-B22D-11450AD9C3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" name="연결선: 꺾임 266">
          <a:extLst>
            <a:ext uri="{FF2B5EF4-FFF2-40B4-BE49-F238E27FC236}">
              <a16:creationId xmlns:a16="http://schemas.microsoft.com/office/drawing/2014/main" id="{0F992E93-DDA7-4971-8E28-D07EDA3B77D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" name="연결선: 꺾임 267">
          <a:extLst>
            <a:ext uri="{FF2B5EF4-FFF2-40B4-BE49-F238E27FC236}">
              <a16:creationId xmlns:a16="http://schemas.microsoft.com/office/drawing/2014/main" id="{D39D1BEE-A7F7-4385-97EF-1606A4BC5BA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" name="연결선: 꺾임 268">
          <a:extLst>
            <a:ext uri="{FF2B5EF4-FFF2-40B4-BE49-F238E27FC236}">
              <a16:creationId xmlns:a16="http://schemas.microsoft.com/office/drawing/2014/main" id="{20D75703-F499-4F8B-AFD6-DF00A39CEC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" name="연결선: 꺾임 269">
          <a:extLst>
            <a:ext uri="{FF2B5EF4-FFF2-40B4-BE49-F238E27FC236}">
              <a16:creationId xmlns:a16="http://schemas.microsoft.com/office/drawing/2014/main" id="{41381D25-5E8B-4B40-A9A3-469DC66D25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" name="연결선: 꺾임 270">
          <a:extLst>
            <a:ext uri="{FF2B5EF4-FFF2-40B4-BE49-F238E27FC236}">
              <a16:creationId xmlns:a16="http://schemas.microsoft.com/office/drawing/2014/main" id="{7AFA4B19-7906-4E9B-883D-A8A5AD920ED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" name="연결선: 꺾임 271">
          <a:extLst>
            <a:ext uri="{FF2B5EF4-FFF2-40B4-BE49-F238E27FC236}">
              <a16:creationId xmlns:a16="http://schemas.microsoft.com/office/drawing/2014/main" id="{C212780A-BC8F-40F5-A299-400B036565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" name="연결선: 꺾임 272">
          <a:extLst>
            <a:ext uri="{FF2B5EF4-FFF2-40B4-BE49-F238E27FC236}">
              <a16:creationId xmlns:a16="http://schemas.microsoft.com/office/drawing/2014/main" id="{F1A5D988-E3FE-45D5-BE68-1D734B91FF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" name="연결선: 꺾임 273">
          <a:extLst>
            <a:ext uri="{FF2B5EF4-FFF2-40B4-BE49-F238E27FC236}">
              <a16:creationId xmlns:a16="http://schemas.microsoft.com/office/drawing/2014/main" id="{BD69CECE-F858-4F6C-96B5-9D8F8231BD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" name="연결선: 꺾임 274">
          <a:extLst>
            <a:ext uri="{FF2B5EF4-FFF2-40B4-BE49-F238E27FC236}">
              <a16:creationId xmlns:a16="http://schemas.microsoft.com/office/drawing/2014/main" id="{0266E3CF-3D5A-4E9A-80C0-8B0A015E09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" name="연결선: 꺾임 275">
          <a:extLst>
            <a:ext uri="{FF2B5EF4-FFF2-40B4-BE49-F238E27FC236}">
              <a16:creationId xmlns:a16="http://schemas.microsoft.com/office/drawing/2014/main" id="{9374E7C9-B755-4D00-836A-6CFCA105EF3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" name="연결선: 꺾임 276">
          <a:extLst>
            <a:ext uri="{FF2B5EF4-FFF2-40B4-BE49-F238E27FC236}">
              <a16:creationId xmlns:a16="http://schemas.microsoft.com/office/drawing/2014/main" id="{81B06E1A-686F-4C14-B3CC-36751373C5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" name="연결선: 꺾임 277">
          <a:extLst>
            <a:ext uri="{FF2B5EF4-FFF2-40B4-BE49-F238E27FC236}">
              <a16:creationId xmlns:a16="http://schemas.microsoft.com/office/drawing/2014/main" id="{3287CD7B-177B-4570-8CD0-79C565DCE5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8" name="연결선: 꺾임 278">
          <a:extLst>
            <a:ext uri="{FF2B5EF4-FFF2-40B4-BE49-F238E27FC236}">
              <a16:creationId xmlns:a16="http://schemas.microsoft.com/office/drawing/2014/main" id="{5A72ED8B-87DE-4090-BBEC-B22FA6798A5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9" name="연결선: 꺾임 279">
          <a:extLst>
            <a:ext uri="{FF2B5EF4-FFF2-40B4-BE49-F238E27FC236}">
              <a16:creationId xmlns:a16="http://schemas.microsoft.com/office/drawing/2014/main" id="{E4FA3D13-384C-4080-AA09-6844186275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0" name="연결선: 꺾임 280">
          <a:extLst>
            <a:ext uri="{FF2B5EF4-FFF2-40B4-BE49-F238E27FC236}">
              <a16:creationId xmlns:a16="http://schemas.microsoft.com/office/drawing/2014/main" id="{BC5D7E71-C683-4A29-96A9-445C4B7722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1" name="연결선: 꺾임 281">
          <a:extLst>
            <a:ext uri="{FF2B5EF4-FFF2-40B4-BE49-F238E27FC236}">
              <a16:creationId xmlns:a16="http://schemas.microsoft.com/office/drawing/2014/main" id="{8556825D-7156-4904-9853-2A61BF74B2D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2" name="연결선: 꺾임 282">
          <a:extLst>
            <a:ext uri="{FF2B5EF4-FFF2-40B4-BE49-F238E27FC236}">
              <a16:creationId xmlns:a16="http://schemas.microsoft.com/office/drawing/2014/main" id="{21441FFA-996B-466E-9057-7472A67A5D3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3" name="연결선: 꺾임 283">
          <a:extLst>
            <a:ext uri="{FF2B5EF4-FFF2-40B4-BE49-F238E27FC236}">
              <a16:creationId xmlns:a16="http://schemas.microsoft.com/office/drawing/2014/main" id="{150DF014-B567-490D-8A2E-C332C2D730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4" name="연결선: 꺾임 284">
          <a:extLst>
            <a:ext uri="{FF2B5EF4-FFF2-40B4-BE49-F238E27FC236}">
              <a16:creationId xmlns:a16="http://schemas.microsoft.com/office/drawing/2014/main" id="{BA39D38C-D634-471B-930B-F97E366927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5" name="연결선: 꺾임 285">
          <a:extLst>
            <a:ext uri="{FF2B5EF4-FFF2-40B4-BE49-F238E27FC236}">
              <a16:creationId xmlns:a16="http://schemas.microsoft.com/office/drawing/2014/main" id="{546E697C-8058-4837-8960-3389A6C39F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6" name="연결선: 꺾임 286">
          <a:extLst>
            <a:ext uri="{FF2B5EF4-FFF2-40B4-BE49-F238E27FC236}">
              <a16:creationId xmlns:a16="http://schemas.microsoft.com/office/drawing/2014/main" id="{8E9029D7-45E7-4523-BD2B-FCCDE06208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7" name="연결선: 꺾임 287">
          <a:extLst>
            <a:ext uri="{FF2B5EF4-FFF2-40B4-BE49-F238E27FC236}">
              <a16:creationId xmlns:a16="http://schemas.microsoft.com/office/drawing/2014/main" id="{920BC37D-7F0F-4572-A75E-3D4C49B458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8" name="연결선: 꺾임 288">
          <a:extLst>
            <a:ext uri="{FF2B5EF4-FFF2-40B4-BE49-F238E27FC236}">
              <a16:creationId xmlns:a16="http://schemas.microsoft.com/office/drawing/2014/main" id="{91658046-B3E6-4BA6-B7C5-A7C2240342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49" name="연결선: 꺾임 289">
          <a:extLst>
            <a:ext uri="{FF2B5EF4-FFF2-40B4-BE49-F238E27FC236}">
              <a16:creationId xmlns:a16="http://schemas.microsoft.com/office/drawing/2014/main" id="{C128EACC-CC54-4DB3-8ABE-4366C2E8492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0" name="연결선: 꺾임 290">
          <a:extLst>
            <a:ext uri="{FF2B5EF4-FFF2-40B4-BE49-F238E27FC236}">
              <a16:creationId xmlns:a16="http://schemas.microsoft.com/office/drawing/2014/main" id="{3E7C6222-6FDD-464F-9B8F-7D0EA87246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1" name="연결선: 꺾임 291">
          <a:extLst>
            <a:ext uri="{FF2B5EF4-FFF2-40B4-BE49-F238E27FC236}">
              <a16:creationId xmlns:a16="http://schemas.microsoft.com/office/drawing/2014/main" id="{39DC2E0C-D2AC-4B66-B0C7-2C367BF043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2" name="연결선: 꺾임 292">
          <a:extLst>
            <a:ext uri="{FF2B5EF4-FFF2-40B4-BE49-F238E27FC236}">
              <a16:creationId xmlns:a16="http://schemas.microsoft.com/office/drawing/2014/main" id="{40D55762-2DBE-44C8-BE80-858987112C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3" name="연결선: 꺾임 293">
          <a:extLst>
            <a:ext uri="{FF2B5EF4-FFF2-40B4-BE49-F238E27FC236}">
              <a16:creationId xmlns:a16="http://schemas.microsoft.com/office/drawing/2014/main" id="{735F4C66-84D7-4BDC-9796-1B4307B0BA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4" name="연결선: 꺾임 294">
          <a:extLst>
            <a:ext uri="{FF2B5EF4-FFF2-40B4-BE49-F238E27FC236}">
              <a16:creationId xmlns:a16="http://schemas.microsoft.com/office/drawing/2014/main" id="{C0C344B5-73E5-42EA-A00E-948DA82FEFE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5" name="연결선: 꺾임 295">
          <a:extLst>
            <a:ext uri="{FF2B5EF4-FFF2-40B4-BE49-F238E27FC236}">
              <a16:creationId xmlns:a16="http://schemas.microsoft.com/office/drawing/2014/main" id="{EFDE9977-7248-4EFB-B393-4019D26D30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6" name="연결선: 꺾임 296">
          <a:extLst>
            <a:ext uri="{FF2B5EF4-FFF2-40B4-BE49-F238E27FC236}">
              <a16:creationId xmlns:a16="http://schemas.microsoft.com/office/drawing/2014/main" id="{077CF84F-564C-4252-9621-7D501555AA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7" name="연결선: 꺾임 297">
          <a:extLst>
            <a:ext uri="{FF2B5EF4-FFF2-40B4-BE49-F238E27FC236}">
              <a16:creationId xmlns:a16="http://schemas.microsoft.com/office/drawing/2014/main" id="{BACAF581-8039-4302-BF98-E052F907105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8" name="연결선: 꺾임 298">
          <a:extLst>
            <a:ext uri="{FF2B5EF4-FFF2-40B4-BE49-F238E27FC236}">
              <a16:creationId xmlns:a16="http://schemas.microsoft.com/office/drawing/2014/main" id="{511E5E63-039F-436E-893F-13130673F5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59" name="연결선: 꺾임 299">
          <a:extLst>
            <a:ext uri="{FF2B5EF4-FFF2-40B4-BE49-F238E27FC236}">
              <a16:creationId xmlns:a16="http://schemas.microsoft.com/office/drawing/2014/main" id="{804E2832-B62F-4AFB-A0FA-15DFB3DAB3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0" name="연결선: 꺾임 300">
          <a:extLst>
            <a:ext uri="{FF2B5EF4-FFF2-40B4-BE49-F238E27FC236}">
              <a16:creationId xmlns:a16="http://schemas.microsoft.com/office/drawing/2014/main" id="{E61E1C10-EBBD-4472-B7E0-60F53D7BE9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1" name="연결선: 꺾임 301">
          <a:extLst>
            <a:ext uri="{FF2B5EF4-FFF2-40B4-BE49-F238E27FC236}">
              <a16:creationId xmlns:a16="http://schemas.microsoft.com/office/drawing/2014/main" id="{83C338A0-3F5D-4650-BA94-D88912E924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2" name="연결선: 꺾임 302">
          <a:extLst>
            <a:ext uri="{FF2B5EF4-FFF2-40B4-BE49-F238E27FC236}">
              <a16:creationId xmlns:a16="http://schemas.microsoft.com/office/drawing/2014/main" id="{43B238B2-440F-44E8-976C-9D6058C1C74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3" name="연결선: 꺾임 303">
          <a:extLst>
            <a:ext uri="{FF2B5EF4-FFF2-40B4-BE49-F238E27FC236}">
              <a16:creationId xmlns:a16="http://schemas.microsoft.com/office/drawing/2014/main" id="{D00C8B0A-C9BE-450C-BAC8-6D4E55B326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4" name="연결선: 꺾임 304">
          <a:extLst>
            <a:ext uri="{FF2B5EF4-FFF2-40B4-BE49-F238E27FC236}">
              <a16:creationId xmlns:a16="http://schemas.microsoft.com/office/drawing/2014/main" id="{231388E8-4A68-4D57-8C2C-03D3C5524B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5" name="연결선: 꺾임 305">
          <a:extLst>
            <a:ext uri="{FF2B5EF4-FFF2-40B4-BE49-F238E27FC236}">
              <a16:creationId xmlns:a16="http://schemas.microsoft.com/office/drawing/2014/main" id="{6C129804-A548-487C-8DEB-BB0147635E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6" name="연결선: 꺾임 306">
          <a:extLst>
            <a:ext uri="{FF2B5EF4-FFF2-40B4-BE49-F238E27FC236}">
              <a16:creationId xmlns:a16="http://schemas.microsoft.com/office/drawing/2014/main" id="{BF17510B-23D7-4738-B4D0-505D6D910D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7" name="연결선: 꺾임 307">
          <a:extLst>
            <a:ext uri="{FF2B5EF4-FFF2-40B4-BE49-F238E27FC236}">
              <a16:creationId xmlns:a16="http://schemas.microsoft.com/office/drawing/2014/main" id="{2C8D2D71-0525-41B9-8B68-98470839A1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8" name="연결선: 꺾임 308">
          <a:extLst>
            <a:ext uri="{FF2B5EF4-FFF2-40B4-BE49-F238E27FC236}">
              <a16:creationId xmlns:a16="http://schemas.microsoft.com/office/drawing/2014/main" id="{944B84C2-4B84-4B05-8830-02D433F69D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69" name="연결선: 꺾임 309">
          <a:extLst>
            <a:ext uri="{FF2B5EF4-FFF2-40B4-BE49-F238E27FC236}">
              <a16:creationId xmlns:a16="http://schemas.microsoft.com/office/drawing/2014/main" id="{6A7519E8-C30D-41E1-8B36-4CAFBDACBB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0" name="연결선: 꺾임 310">
          <a:extLst>
            <a:ext uri="{FF2B5EF4-FFF2-40B4-BE49-F238E27FC236}">
              <a16:creationId xmlns:a16="http://schemas.microsoft.com/office/drawing/2014/main" id="{236DEAE8-D525-4006-A59D-477960616D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1" name="연결선: 꺾임 311">
          <a:extLst>
            <a:ext uri="{FF2B5EF4-FFF2-40B4-BE49-F238E27FC236}">
              <a16:creationId xmlns:a16="http://schemas.microsoft.com/office/drawing/2014/main" id="{C4C29A65-1948-4D43-B49F-514D94E4C1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2" name="연결선: 꺾임 312">
          <a:extLst>
            <a:ext uri="{FF2B5EF4-FFF2-40B4-BE49-F238E27FC236}">
              <a16:creationId xmlns:a16="http://schemas.microsoft.com/office/drawing/2014/main" id="{F8EEAEA7-F909-4F8F-BDC7-6A29257D9CE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3" name="연결선: 꺾임 313">
          <a:extLst>
            <a:ext uri="{FF2B5EF4-FFF2-40B4-BE49-F238E27FC236}">
              <a16:creationId xmlns:a16="http://schemas.microsoft.com/office/drawing/2014/main" id="{73353FDE-0F1B-4E6E-9E01-F678B3746C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4" name="연결선: 꺾임 314">
          <a:extLst>
            <a:ext uri="{FF2B5EF4-FFF2-40B4-BE49-F238E27FC236}">
              <a16:creationId xmlns:a16="http://schemas.microsoft.com/office/drawing/2014/main" id="{4D534F21-55A3-4E72-8FFD-1CA97B4B67C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5" name="연결선: 꺾임 315">
          <a:extLst>
            <a:ext uri="{FF2B5EF4-FFF2-40B4-BE49-F238E27FC236}">
              <a16:creationId xmlns:a16="http://schemas.microsoft.com/office/drawing/2014/main" id="{F19D6419-F4E3-4A25-8656-4FA979F5BA9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6" name="연결선: 꺾임 316">
          <a:extLst>
            <a:ext uri="{FF2B5EF4-FFF2-40B4-BE49-F238E27FC236}">
              <a16:creationId xmlns:a16="http://schemas.microsoft.com/office/drawing/2014/main" id="{1B63F51B-4CE5-41CC-AC4B-28A82B00B83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7" name="연결선: 꺾임 317">
          <a:extLst>
            <a:ext uri="{FF2B5EF4-FFF2-40B4-BE49-F238E27FC236}">
              <a16:creationId xmlns:a16="http://schemas.microsoft.com/office/drawing/2014/main" id="{F06AB495-1022-4D51-9243-0CD4BE5C06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8" name="연결선: 꺾임 318">
          <a:extLst>
            <a:ext uri="{FF2B5EF4-FFF2-40B4-BE49-F238E27FC236}">
              <a16:creationId xmlns:a16="http://schemas.microsoft.com/office/drawing/2014/main" id="{A9D4A09D-F154-4931-A04C-376638DBB06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79" name="연결선: 꺾임 319">
          <a:extLst>
            <a:ext uri="{FF2B5EF4-FFF2-40B4-BE49-F238E27FC236}">
              <a16:creationId xmlns:a16="http://schemas.microsoft.com/office/drawing/2014/main" id="{5286A0E1-5EBA-4506-8799-3ADC86E15E1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0" name="연결선: 꺾임 320">
          <a:extLst>
            <a:ext uri="{FF2B5EF4-FFF2-40B4-BE49-F238E27FC236}">
              <a16:creationId xmlns:a16="http://schemas.microsoft.com/office/drawing/2014/main" id="{5D777F80-E16B-45CA-9F67-5B2CCB6A69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1" name="연결선: 꺾임 321">
          <a:extLst>
            <a:ext uri="{FF2B5EF4-FFF2-40B4-BE49-F238E27FC236}">
              <a16:creationId xmlns:a16="http://schemas.microsoft.com/office/drawing/2014/main" id="{18EC9109-1263-4B2F-8825-561B9A2DAF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2" name="연결선: 꺾임 322">
          <a:extLst>
            <a:ext uri="{FF2B5EF4-FFF2-40B4-BE49-F238E27FC236}">
              <a16:creationId xmlns:a16="http://schemas.microsoft.com/office/drawing/2014/main" id="{4579892E-5830-4E87-805F-4F0B027A78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3" name="연결선: 꺾임 323">
          <a:extLst>
            <a:ext uri="{FF2B5EF4-FFF2-40B4-BE49-F238E27FC236}">
              <a16:creationId xmlns:a16="http://schemas.microsoft.com/office/drawing/2014/main" id="{E2772E2A-BF43-406B-BA7A-1F31208DD4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4" name="연결선: 꺾임 324">
          <a:extLst>
            <a:ext uri="{FF2B5EF4-FFF2-40B4-BE49-F238E27FC236}">
              <a16:creationId xmlns:a16="http://schemas.microsoft.com/office/drawing/2014/main" id="{9327030B-3008-4087-B247-215A2D32F8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5" name="연결선: 꺾임 325">
          <a:extLst>
            <a:ext uri="{FF2B5EF4-FFF2-40B4-BE49-F238E27FC236}">
              <a16:creationId xmlns:a16="http://schemas.microsoft.com/office/drawing/2014/main" id="{FCC3928F-2884-4EEC-815F-D5E7394023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6" name="연결선: 꺾임 326">
          <a:extLst>
            <a:ext uri="{FF2B5EF4-FFF2-40B4-BE49-F238E27FC236}">
              <a16:creationId xmlns:a16="http://schemas.microsoft.com/office/drawing/2014/main" id="{98D356C7-2080-4871-B872-A456803B73C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7" name="연결선: 꺾임 327">
          <a:extLst>
            <a:ext uri="{FF2B5EF4-FFF2-40B4-BE49-F238E27FC236}">
              <a16:creationId xmlns:a16="http://schemas.microsoft.com/office/drawing/2014/main" id="{7C346BC7-FF9E-4E9D-8F5A-36509EA09A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8" name="연결선: 꺾임 328">
          <a:extLst>
            <a:ext uri="{FF2B5EF4-FFF2-40B4-BE49-F238E27FC236}">
              <a16:creationId xmlns:a16="http://schemas.microsoft.com/office/drawing/2014/main" id="{4B5C752C-1522-4EB4-9DC8-9A29B42A10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89" name="연결선: 꺾임 329">
          <a:extLst>
            <a:ext uri="{FF2B5EF4-FFF2-40B4-BE49-F238E27FC236}">
              <a16:creationId xmlns:a16="http://schemas.microsoft.com/office/drawing/2014/main" id="{EAA632ED-5D80-4A37-89B0-BC58FCBC5B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0" name="연결선: 꺾임 330">
          <a:extLst>
            <a:ext uri="{FF2B5EF4-FFF2-40B4-BE49-F238E27FC236}">
              <a16:creationId xmlns:a16="http://schemas.microsoft.com/office/drawing/2014/main" id="{3A20068C-7426-4191-B9B9-EFFA1D777F4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1" name="연결선: 꺾임 331">
          <a:extLst>
            <a:ext uri="{FF2B5EF4-FFF2-40B4-BE49-F238E27FC236}">
              <a16:creationId xmlns:a16="http://schemas.microsoft.com/office/drawing/2014/main" id="{85B832BD-AFF9-4919-80B0-58567FE31B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2" name="연결선: 꺾임 332">
          <a:extLst>
            <a:ext uri="{FF2B5EF4-FFF2-40B4-BE49-F238E27FC236}">
              <a16:creationId xmlns:a16="http://schemas.microsoft.com/office/drawing/2014/main" id="{FDA77E8F-F6E3-4B2E-B4E0-E88B6127EA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3" name="연결선: 꺾임 333">
          <a:extLst>
            <a:ext uri="{FF2B5EF4-FFF2-40B4-BE49-F238E27FC236}">
              <a16:creationId xmlns:a16="http://schemas.microsoft.com/office/drawing/2014/main" id="{7B20532B-664C-497F-A07C-1A1B40644B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4" name="연결선: 꺾임 334">
          <a:extLst>
            <a:ext uri="{FF2B5EF4-FFF2-40B4-BE49-F238E27FC236}">
              <a16:creationId xmlns:a16="http://schemas.microsoft.com/office/drawing/2014/main" id="{85BC809F-ED82-4289-A441-8979EEE7137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5" name="연결선: 꺾임 335">
          <a:extLst>
            <a:ext uri="{FF2B5EF4-FFF2-40B4-BE49-F238E27FC236}">
              <a16:creationId xmlns:a16="http://schemas.microsoft.com/office/drawing/2014/main" id="{E8816214-501C-4DBD-BF07-43547FD856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6" name="연결선: 꺾임 336">
          <a:extLst>
            <a:ext uri="{FF2B5EF4-FFF2-40B4-BE49-F238E27FC236}">
              <a16:creationId xmlns:a16="http://schemas.microsoft.com/office/drawing/2014/main" id="{923A34A4-148F-4B82-AE50-B19C058285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7" name="연결선: 꺾임 337">
          <a:extLst>
            <a:ext uri="{FF2B5EF4-FFF2-40B4-BE49-F238E27FC236}">
              <a16:creationId xmlns:a16="http://schemas.microsoft.com/office/drawing/2014/main" id="{084DA903-866B-49D8-87A4-A408BDEE72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8" name="연결선: 꺾임 338">
          <a:extLst>
            <a:ext uri="{FF2B5EF4-FFF2-40B4-BE49-F238E27FC236}">
              <a16:creationId xmlns:a16="http://schemas.microsoft.com/office/drawing/2014/main" id="{47FB64DB-F0FA-43E0-9D96-0EA41ECC22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99" name="연결선: 꺾임 339">
          <a:extLst>
            <a:ext uri="{FF2B5EF4-FFF2-40B4-BE49-F238E27FC236}">
              <a16:creationId xmlns:a16="http://schemas.microsoft.com/office/drawing/2014/main" id="{02ED71AC-67C3-4473-B81C-2FDBF66A06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0" name="연결선: 꺾임 340">
          <a:extLst>
            <a:ext uri="{FF2B5EF4-FFF2-40B4-BE49-F238E27FC236}">
              <a16:creationId xmlns:a16="http://schemas.microsoft.com/office/drawing/2014/main" id="{4C20587A-98F1-4455-ACF0-028366FB84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1" name="연결선: 꺾임 341">
          <a:extLst>
            <a:ext uri="{FF2B5EF4-FFF2-40B4-BE49-F238E27FC236}">
              <a16:creationId xmlns:a16="http://schemas.microsoft.com/office/drawing/2014/main" id="{521FF7FC-9CEB-43D9-8FE7-8935DD2B6D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2" name="연결선: 꺾임 342">
          <a:extLst>
            <a:ext uri="{FF2B5EF4-FFF2-40B4-BE49-F238E27FC236}">
              <a16:creationId xmlns:a16="http://schemas.microsoft.com/office/drawing/2014/main" id="{6E475889-261F-40A7-B022-1EC3ED9F50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3" name="연결선: 꺾임 343">
          <a:extLst>
            <a:ext uri="{FF2B5EF4-FFF2-40B4-BE49-F238E27FC236}">
              <a16:creationId xmlns:a16="http://schemas.microsoft.com/office/drawing/2014/main" id="{6E848DAD-8298-4394-B1EF-1E2FE522266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4" name="연결선: 꺾임 344">
          <a:extLst>
            <a:ext uri="{FF2B5EF4-FFF2-40B4-BE49-F238E27FC236}">
              <a16:creationId xmlns:a16="http://schemas.microsoft.com/office/drawing/2014/main" id="{B40C66A1-95D3-47AC-A7C2-394231A9F0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5" name="연결선: 꺾임 345">
          <a:extLst>
            <a:ext uri="{FF2B5EF4-FFF2-40B4-BE49-F238E27FC236}">
              <a16:creationId xmlns:a16="http://schemas.microsoft.com/office/drawing/2014/main" id="{1CDA56E0-3923-4F8E-901F-F2074893E1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6" name="연결선: 꺾임 346">
          <a:extLst>
            <a:ext uri="{FF2B5EF4-FFF2-40B4-BE49-F238E27FC236}">
              <a16:creationId xmlns:a16="http://schemas.microsoft.com/office/drawing/2014/main" id="{E7E5F7A6-9467-4251-9243-21614126500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7" name="연결선: 꺾임 347">
          <a:extLst>
            <a:ext uri="{FF2B5EF4-FFF2-40B4-BE49-F238E27FC236}">
              <a16:creationId xmlns:a16="http://schemas.microsoft.com/office/drawing/2014/main" id="{BD683C71-DBCD-4BBF-857D-F61F14595CD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8" name="연결선: 꺾임 348">
          <a:extLst>
            <a:ext uri="{FF2B5EF4-FFF2-40B4-BE49-F238E27FC236}">
              <a16:creationId xmlns:a16="http://schemas.microsoft.com/office/drawing/2014/main" id="{7EB440B5-B331-4A5B-9462-C1FDF7105D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09" name="연결선: 꺾임 349">
          <a:extLst>
            <a:ext uri="{FF2B5EF4-FFF2-40B4-BE49-F238E27FC236}">
              <a16:creationId xmlns:a16="http://schemas.microsoft.com/office/drawing/2014/main" id="{3C83D335-9FF4-40DB-83F9-D3DA733796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0" name="연결선: 꺾임 350">
          <a:extLst>
            <a:ext uri="{FF2B5EF4-FFF2-40B4-BE49-F238E27FC236}">
              <a16:creationId xmlns:a16="http://schemas.microsoft.com/office/drawing/2014/main" id="{3847A1EC-7B7A-40CA-8369-55DD04A9FB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1" name="연결선: 꺾임 351">
          <a:extLst>
            <a:ext uri="{FF2B5EF4-FFF2-40B4-BE49-F238E27FC236}">
              <a16:creationId xmlns:a16="http://schemas.microsoft.com/office/drawing/2014/main" id="{ECD0479C-A6D1-48C6-B114-FDD3E0A745D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2" name="연결선: 꺾임 352">
          <a:extLst>
            <a:ext uri="{FF2B5EF4-FFF2-40B4-BE49-F238E27FC236}">
              <a16:creationId xmlns:a16="http://schemas.microsoft.com/office/drawing/2014/main" id="{BB789C8A-99C1-42B0-82D5-CE8079F0CE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3" name="연결선: 꺾임 353">
          <a:extLst>
            <a:ext uri="{FF2B5EF4-FFF2-40B4-BE49-F238E27FC236}">
              <a16:creationId xmlns:a16="http://schemas.microsoft.com/office/drawing/2014/main" id="{5597024A-5919-419B-A40F-9F769B444A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4" name="연결선: 꺾임 354">
          <a:extLst>
            <a:ext uri="{FF2B5EF4-FFF2-40B4-BE49-F238E27FC236}">
              <a16:creationId xmlns:a16="http://schemas.microsoft.com/office/drawing/2014/main" id="{659E7A2D-AABF-407A-A268-E0E28AD4F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5" name="연결선: 꺾임 355">
          <a:extLst>
            <a:ext uri="{FF2B5EF4-FFF2-40B4-BE49-F238E27FC236}">
              <a16:creationId xmlns:a16="http://schemas.microsoft.com/office/drawing/2014/main" id="{8A717848-4310-4C25-BE1C-E0AFDD6D9F8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6" name="연결선: 꺾임 356">
          <a:extLst>
            <a:ext uri="{FF2B5EF4-FFF2-40B4-BE49-F238E27FC236}">
              <a16:creationId xmlns:a16="http://schemas.microsoft.com/office/drawing/2014/main" id="{4CE08B47-18D3-4A42-9451-749C661761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7" name="연결선: 꺾임 357">
          <a:extLst>
            <a:ext uri="{FF2B5EF4-FFF2-40B4-BE49-F238E27FC236}">
              <a16:creationId xmlns:a16="http://schemas.microsoft.com/office/drawing/2014/main" id="{D81A5142-5526-4282-B07A-DE2DC7DF35B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8" name="연결선: 꺾임 358">
          <a:extLst>
            <a:ext uri="{FF2B5EF4-FFF2-40B4-BE49-F238E27FC236}">
              <a16:creationId xmlns:a16="http://schemas.microsoft.com/office/drawing/2014/main" id="{9FB12DCE-1103-41B5-B884-7FDD6BC94F9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19" name="연결선: 꺾임 359">
          <a:extLst>
            <a:ext uri="{FF2B5EF4-FFF2-40B4-BE49-F238E27FC236}">
              <a16:creationId xmlns:a16="http://schemas.microsoft.com/office/drawing/2014/main" id="{72A5FE75-9AE5-4987-9FD4-4C6B6E2409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0" name="연결선: 꺾임 360">
          <a:extLst>
            <a:ext uri="{FF2B5EF4-FFF2-40B4-BE49-F238E27FC236}">
              <a16:creationId xmlns:a16="http://schemas.microsoft.com/office/drawing/2014/main" id="{74556AB9-B6DD-4F8F-B62B-AF9F06B119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1" name="연결선: 꺾임 361">
          <a:extLst>
            <a:ext uri="{FF2B5EF4-FFF2-40B4-BE49-F238E27FC236}">
              <a16:creationId xmlns:a16="http://schemas.microsoft.com/office/drawing/2014/main" id="{3B5EE440-AAD4-41B9-B14A-C6B9C03FB0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2" name="연결선: 꺾임 362">
          <a:extLst>
            <a:ext uri="{FF2B5EF4-FFF2-40B4-BE49-F238E27FC236}">
              <a16:creationId xmlns:a16="http://schemas.microsoft.com/office/drawing/2014/main" id="{1FB53F18-9C9C-4FCE-8B7D-65C0EABA8C3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3" name="연결선: 꺾임 363">
          <a:extLst>
            <a:ext uri="{FF2B5EF4-FFF2-40B4-BE49-F238E27FC236}">
              <a16:creationId xmlns:a16="http://schemas.microsoft.com/office/drawing/2014/main" id="{F0AFD464-3711-47EA-89E2-31AE07693D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4" name="연결선: 꺾임 364">
          <a:extLst>
            <a:ext uri="{FF2B5EF4-FFF2-40B4-BE49-F238E27FC236}">
              <a16:creationId xmlns:a16="http://schemas.microsoft.com/office/drawing/2014/main" id="{46BB1C31-2031-40DC-92DF-B095147969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5" name="연결선: 꺾임 365">
          <a:extLst>
            <a:ext uri="{FF2B5EF4-FFF2-40B4-BE49-F238E27FC236}">
              <a16:creationId xmlns:a16="http://schemas.microsoft.com/office/drawing/2014/main" id="{511DF110-23A7-477F-AF0D-AB3F7397618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6" name="연결선: 꺾임 366">
          <a:extLst>
            <a:ext uri="{FF2B5EF4-FFF2-40B4-BE49-F238E27FC236}">
              <a16:creationId xmlns:a16="http://schemas.microsoft.com/office/drawing/2014/main" id="{0BE35182-0CF6-419F-94C8-6F6EA00275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7" name="연결선: 꺾임 367">
          <a:extLst>
            <a:ext uri="{FF2B5EF4-FFF2-40B4-BE49-F238E27FC236}">
              <a16:creationId xmlns:a16="http://schemas.microsoft.com/office/drawing/2014/main" id="{EF76E1EB-9821-4CE7-B223-833E3080875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8" name="연결선: 꺾임 368">
          <a:extLst>
            <a:ext uri="{FF2B5EF4-FFF2-40B4-BE49-F238E27FC236}">
              <a16:creationId xmlns:a16="http://schemas.microsoft.com/office/drawing/2014/main" id="{5B34A392-9184-4E9A-834B-14E5B73EBF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29" name="연결선: 꺾임 369">
          <a:extLst>
            <a:ext uri="{FF2B5EF4-FFF2-40B4-BE49-F238E27FC236}">
              <a16:creationId xmlns:a16="http://schemas.microsoft.com/office/drawing/2014/main" id="{C452C998-366D-415A-97D8-66238B5620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0" name="연결선: 꺾임 370">
          <a:extLst>
            <a:ext uri="{FF2B5EF4-FFF2-40B4-BE49-F238E27FC236}">
              <a16:creationId xmlns:a16="http://schemas.microsoft.com/office/drawing/2014/main" id="{1B8B2969-E3BD-4932-8C3B-253A261F95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1" name="연결선: 꺾임 371">
          <a:extLst>
            <a:ext uri="{FF2B5EF4-FFF2-40B4-BE49-F238E27FC236}">
              <a16:creationId xmlns:a16="http://schemas.microsoft.com/office/drawing/2014/main" id="{4564BF2B-9904-4252-816C-E069F82B89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2" name="연결선: 꺾임 372">
          <a:extLst>
            <a:ext uri="{FF2B5EF4-FFF2-40B4-BE49-F238E27FC236}">
              <a16:creationId xmlns:a16="http://schemas.microsoft.com/office/drawing/2014/main" id="{F23A65AE-6179-4B57-A818-A081F9642D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3" name="연결선: 꺾임 373">
          <a:extLst>
            <a:ext uri="{FF2B5EF4-FFF2-40B4-BE49-F238E27FC236}">
              <a16:creationId xmlns:a16="http://schemas.microsoft.com/office/drawing/2014/main" id="{F28CBD4B-C701-4499-BAE8-FDADCBB323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4" name="연결선: 꺾임 374">
          <a:extLst>
            <a:ext uri="{FF2B5EF4-FFF2-40B4-BE49-F238E27FC236}">
              <a16:creationId xmlns:a16="http://schemas.microsoft.com/office/drawing/2014/main" id="{903097D3-EF19-4122-AD48-6DB4B4945B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5" name="연결선: 꺾임 375">
          <a:extLst>
            <a:ext uri="{FF2B5EF4-FFF2-40B4-BE49-F238E27FC236}">
              <a16:creationId xmlns:a16="http://schemas.microsoft.com/office/drawing/2014/main" id="{8BB086E8-21B5-4382-911A-97B107F4FC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6" name="연결선: 꺾임 376">
          <a:extLst>
            <a:ext uri="{FF2B5EF4-FFF2-40B4-BE49-F238E27FC236}">
              <a16:creationId xmlns:a16="http://schemas.microsoft.com/office/drawing/2014/main" id="{7F8C003D-F48E-475D-87AD-F56D262310B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7" name="연결선: 꺾임 377">
          <a:extLst>
            <a:ext uri="{FF2B5EF4-FFF2-40B4-BE49-F238E27FC236}">
              <a16:creationId xmlns:a16="http://schemas.microsoft.com/office/drawing/2014/main" id="{C81F3D79-BE0B-4493-B746-D1C04D2BFB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8" name="연결선: 꺾임 378">
          <a:extLst>
            <a:ext uri="{FF2B5EF4-FFF2-40B4-BE49-F238E27FC236}">
              <a16:creationId xmlns:a16="http://schemas.microsoft.com/office/drawing/2014/main" id="{92909178-393D-4A3E-820A-5DA63E6040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39" name="연결선: 꺾임 379">
          <a:extLst>
            <a:ext uri="{FF2B5EF4-FFF2-40B4-BE49-F238E27FC236}">
              <a16:creationId xmlns:a16="http://schemas.microsoft.com/office/drawing/2014/main" id="{508536C9-F676-4207-9907-ACF0E16E68A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0" name="연결선: 꺾임 380">
          <a:extLst>
            <a:ext uri="{FF2B5EF4-FFF2-40B4-BE49-F238E27FC236}">
              <a16:creationId xmlns:a16="http://schemas.microsoft.com/office/drawing/2014/main" id="{45B5FA7F-4BB1-4179-A43C-241B959FB94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1" name="연결선: 꺾임 381">
          <a:extLst>
            <a:ext uri="{FF2B5EF4-FFF2-40B4-BE49-F238E27FC236}">
              <a16:creationId xmlns:a16="http://schemas.microsoft.com/office/drawing/2014/main" id="{D938A792-EABB-4CC8-8328-75F808C043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2" name="연결선: 꺾임 382">
          <a:extLst>
            <a:ext uri="{FF2B5EF4-FFF2-40B4-BE49-F238E27FC236}">
              <a16:creationId xmlns:a16="http://schemas.microsoft.com/office/drawing/2014/main" id="{99DD924E-9D28-4FCE-B318-CD57366A6F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3" name="연결선: 꺾임 383">
          <a:extLst>
            <a:ext uri="{FF2B5EF4-FFF2-40B4-BE49-F238E27FC236}">
              <a16:creationId xmlns:a16="http://schemas.microsoft.com/office/drawing/2014/main" id="{96CF45BB-9EA9-4701-AF97-62FC3900CF7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4" name="연결선: 꺾임 384">
          <a:extLst>
            <a:ext uri="{FF2B5EF4-FFF2-40B4-BE49-F238E27FC236}">
              <a16:creationId xmlns:a16="http://schemas.microsoft.com/office/drawing/2014/main" id="{063C0D76-902E-4F6E-AAA4-BAABAE14A3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5" name="연결선: 꺾임 385">
          <a:extLst>
            <a:ext uri="{FF2B5EF4-FFF2-40B4-BE49-F238E27FC236}">
              <a16:creationId xmlns:a16="http://schemas.microsoft.com/office/drawing/2014/main" id="{5301A737-0392-42E6-8422-066EBD47D0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6" name="연결선: 꺾임 386">
          <a:extLst>
            <a:ext uri="{FF2B5EF4-FFF2-40B4-BE49-F238E27FC236}">
              <a16:creationId xmlns:a16="http://schemas.microsoft.com/office/drawing/2014/main" id="{033390F7-3F8D-4A14-8999-E7F9BFA308D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7" name="연결선: 꺾임 387">
          <a:extLst>
            <a:ext uri="{FF2B5EF4-FFF2-40B4-BE49-F238E27FC236}">
              <a16:creationId xmlns:a16="http://schemas.microsoft.com/office/drawing/2014/main" id="{D796744D-D006-4343-A2D2-AB3781B20A1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8" name="연결선: 꺾임 388">
          <a:extLst>
            <a:ext uri="{FF2B5EF4-FFF2-40B4-BE49-F238E27FC236}">
              <a16:creationId xmlns:a16="http://schemas.microsoft.com/office/drawing/2014/main" id="{E1504A20-F109-4D5D-A262-3031FBF226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49" name="연결선: 꺾임 389">
          <a:extLst>
            <a:ext uri="{FF2B5EF4-FFF2-40B4-BE49-F238E27FC236}">
              <a16:creationId xmlns:a16="http://schemas.microsoft.com/office/drawing/2014/main" id="{58DDA073-E1F5-4C6E-93D8-C02946CA20C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0" name="연결선: 꺾임 390">
          <a:extLst>
            <a:ext uri="{FF2B5EF4-FFF2-40B4-BE49-F238E27FC236}">
              <a16:creationId xmlns:a16="http://schemas.microsoft.com/office/drawing/2014/main" id="{69888874-26FF-4B40-A54F-9E80EB54CE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1" name="연결선: 꺾임 391">
          <a:extLst>
            <a:ext uri="{FF2B5EF4-FFF2-40B4-BE49-F238E27FC236}">
              <a16:creationId xmlns:a16="http://schemas.microsoft.com/office/drawing/2014/main" id="{8F7FF6D2-A8A1-4FEB-81A5-B375535AE82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2" name="연결선: 꺾임 392">
          <a:extLst>
            <a:ext uri="{FF2B5EF4-FFF2-40B4-BE49-F238E27FC236}">
              <a16:creationId xmlns:a16="http://schemas.microsoft.com/office/drawing/2014/main" id="{053CD62B-5E5B-4E62-BFB9-9309BB6429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3" name="연결선: 꺾임 393">
          <a:extLst>
            <a:ext uri="{FF2B5EF4-FFF2-40B4-BE49-F238E27FC236}">
              <a16:creationId xmlns:a16="http://schemas.microsoft.com/office/drawing/2014/main" id="{04783314-369C-47DA-8FC9-608E88D971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4" name="연결선: 꺾임 394">
          <a:extLst>
            <a:ext uri="{FF2B5EF4-FFF2-40B4-BE49-F238E27FC236}">
              <a16:creationId xmlns:a16="http://schemas.microsoft.com/office/drawing/2014/main" id="{B646DC88-AAAE-4598-918C-17F0324444C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5" name="연결선: 꺾임 395">
          <a:extLst>
            <a:ext uri="{FF2B5EF4-FFF2-40B4-BE49-F238E27FC236}">
              <a16:creationId xmlns:a16="http://schemas.microsoft.com/office/drawing/2014/main" id="{9887826D-9BE5-4A04-8DC3-529E1AE04B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6" name="연결선: 꺾임 396">
          <a:extLst>
            <a:ext uri="{FF2B5EF4-FFF2-40B4-BE49-F238E27FC236}">
              <a16:creationId xmlns:a16="http://schemas.microsoft.com/office/drawing/2014/main" id="{0CD9E7EC-E96A-4B5F-B7C0-1664FE7796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7" name="연결선: 꺾임 397">
          <a:extLst>
            <a:ext uri="{FF2B5EF4-FFF2-40B4-BE49-F238E27FC236}">
              <a16:creationId xmlns:a16="http://schemas.microsoft.com/office/drawing/2014/main" id="{774101BA-A1D2-48DE-939E-FA0FB442FF2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8" name="연결선: 꺾임 398">
          <a:extLst>
            <a:ext uri="{FF2B5EF4-FFF2-40B4-BE49-F238E27FC236}">
              <a16:creationId xmlns:a16="http://schemas.microsoft.com/office/drawing/2014/main" id="{B9247381-FF75-44CD-BBD2-5EB45E5F27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59" name="연결선: 꺾임 399">
          <a:extLst>
            <a:ext uri="{FF2B5EF4-FFF2-40B4-BE49-F238E27FC236}">
              <a16:creationId xmlns:a16="http://schemas.microsoft.com/office/drawing/2014/main" id="{3FBE2CC6-BEB2-4B1B-A4B9-81DB9967A0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0" name="연결선: 꺾임 400">
          <a:extLst>
            <a:ext uri="{FF2B5EF4-FFF2-40B4-BE49-F238E27FC236}">
              <a16:creationId xmlns:a16="http://schemas.microsoft.com/office/drawing/2014/main" id="{17E682F3-D487-4C3C-946C-D8A2B46224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1" name="연결선: 꺾임 401">
          <a:extLst>
            <a:ext uri="{FF2B5EF4-FFF2-40B4-BE49-F238E27FC236}">
              <a16:creationId xmlns:a16="http://schemas.microsoft.com/office/drawing/2014/main" id="{0C38F5B9-2A8F-4097-81D9-173A433154F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2" name="연결선: 꺾임 402">
          <a:extLst>
            <a:ext uri="{FF2B5EF4-FFF2-40B4-BE49-F238E27FC236}">
              <a16:creationId xmlns:a16="http://schemas.microsoft.com/office/drawing/2014/main" id="{D9CB8F42-1B07-474E-BFC7-4E6253E2618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3" name="연결선: 꺾임 403">
          <a:extLst>
            <a:ext uri="{FF2B5EF4-FFF2-40B4-BE49-F238E27FC236}">
              <a16:creationId xmlns:a16="http://schemas.microsoft.com/office/drawing/2014/main" id="{10B053ED-2C31-46D2-B687-9B26C8233D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4" name="연결선: 꺾임 404">
          <a:extLst>
            <a:ext uri="{FF2B5EF4-FFF2-40B4-BE49-F238E27FC236}">
              <a16:creationId xmlns:a16="http://schemas.microsoft.com/office/drawing/2014/main" id="{727F61E8-B727-4560-BAF1-959366B3BF1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5" name="연결선: 꺾임 405">
          <a:extLst>
            <a:ext uri="{FF2B5EF4-FFF2-40B4-BE49-F238E27FC236}">
              <a16:creationId xmlns:a16="http://schemas.microsoft.com/office/drawing/2014/main" id="{A078BB73-F9ED-4168-AE61-17B2503FDD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6" name="연결선: 꺾임 406">
          <a:extLst>
            <a:ext uri="{FF2B5EF4-FFF2-40B4-BE49-F238E27FC236}">
              <a16:creationId xmlns:a16="http://schemas.microsoft.com/office/drawing/2014/main" id="{F7030ABA-5EE7-419F-B02E-27C3812F4FD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7" name="연결선: 꺾임 407">
          <a:extLst>
            <a:ext uri="{FF2B5EF4-FFF2-40B4-BE49-F238E27FC236}">
              <a16:creationId xmlns:a16="http://schemas.microsoft.com/office/drawing/2014/main" id="{D17E1AFC-BB45-483F-A4DC-C310E382E9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8" name="연결선: 꺾임 408">
          <a:extLst>
            <a:ext uri="{FF2B5EF4-FFF2-40B4-BE49-F238E27FC236}">
              <a16:creationId xmlns:a16="http://schemas.microsoft.com/office/drawing/2014/main" id="{2066FEEF-41CF-40E6-8AC4-CC8B2CBE80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69" name="연결선: 꺾임 409">
          <a:extLst>
            <a:ext uri="{FF2B5EF4-FFF2-40B4-BE49-F238E27FC236}">
              <a16:creationId xmlns:a16="http://schemas.microsoft.com/office/drawing/2014/main" id="{F02B305A-0F54-46D3-94DB-F4ECF76A271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0" name="연결선: 꺾임 410">
          <a:extLst>
            <a:ext uri="{FF2B5EF4-FFF2-40B4-BE49-F238E27FC236}">
              <a16:creationId xmlns:a16="http://schemas.microsoft.com/office/drawing/2014/main" id="{DFCE6782-956B-45E2-B4DB-808BE26FFB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1" name="연결선: 꺾임 411">
          <a:extLst>
            <a:ext uri="{FF2B5EF4-FFF2-40B4-BE49-F238E27FC236}">
              <a16:creationId xmlns:a16="http://schemas.microsoft.com/office/drawing/2014/main" id="{87954803-7B32-463A-83E1-02AE610596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2" name="연결선: 꺾임 412">
          <a:extLst>
            <a:ext uri="{FF2B5EF4-FFF2-40B4-BE49-F238E27FC236}">
              <a16:creationId xmlns:a16="http://schemas.microsoft.com/office/drawing/2014/main" id="{84659006-7957-47B2-BC85-0A8F2F1883F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3" name="연결선: 꺾임 413">
          <a:extLst>
            <a:ext uri="{FF2B5EF4-FFF2-40B4-BE49-F238E27FC236}">
              <a16:creationId xmlns:a16="http://schemas.microsoft.com/office/drawing/2014/main" id="{28E8C85A-F333-4E08-B605-C8185C19F9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4" name="연결선: 꺾임 414">
          <a:extLst>
            <a:ext uri="{FF2B5EF4-FFF2-40B4-BE49-F238E27FC236}">
              <a16:creationId xmlns:a16="http://schemas.microsoft.com/office/drawing/2014/main" id="{99BDFAC3-261A-4D66-AC95-70326722E3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5" name="연결선: 꺾임 2438">
          <a:extLst>
            <a:ext uri="{FF2B5EF4-FFF2-40B4-BE49-F238E27FC236}">
              <a16:creationId xmlns:a16="http://schemas.microsoft.com/office/drawing/2014/main" id="{7EE5E074-7377-4809-AC39-656C729390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6" name="연결선: 꺾임 2439">
          <a:extLst>
            <a:ext uri="{FF2B5EF4-FFF2-40B4-BE49-F238E27FC236}">
              <a16:creationId xmlns:a16="http://schemas.microsoft.com/office/drawing/2014/main" id="{62744F84-AA34-45A8-9025-457BDD5F7B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7" name="연결선: 꺾임 2440">
          <a:extLst>
            <a:ext uri="{FF2B5EF4-FFF2-40B4-BE49-F238E27FC236}">
              <a16:creationId xmlns:a16="http://schemas.microsoft.com/office/drawing/2014/main" id="{1CABCD50-EBAE-4C2B-884E-313E05061F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8" name="연결선: 꺾임 2441">
          <a:extLst>
            <a:ext uri="{FF2B5EF4-FFF2-40B4-BE49-F238E27FC236}">
              <a16:creationId xmlns:a16="http://schemas.microsoft.com/office/drawing/2014/main" id="{C37B9F8C-AD06-4B1C-AD4A-79F31A45C7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79" name="연결선: 꺾임 2442">
          <a:extLst>
            <a:ext uri="{FF2B5EF4-FFF2-40B4-BE49-F238E27FC236}">
              <a16:creationId xmlns:a16="http://schemas.microsoft.com/office/drawing/2014/main" id="{9E230F36-141C-425B-AF7C-322F2E3EBD8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0" name="연결선: 꺾임 2443">
          <a:extLst>
            <a:ext uri="{FF2B5EF4-FFF2-40B4-BE49-F238E27FC236}">
              <a16:creationId xmlns:a16="http://schemas.microsoft.com/office/drawing/2014/main" id="{92552824-7D1E-49E8-A8D4-F28D30EB1FD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1" name="연결선: 꺾임 2444">
          <a:extLst>
            <a:ext uri="{FF2B5EF4-FFF2-40B4-BE49-F238E27FC236}">
              <a16:creationId xmlns:a16="http://schemas.microsoft.com/office/drawing/2014/main" id="{A397691C-240D-4AE1-8C7A-C1CE0A231E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2" name="연결선: 꺾임 2445">
          <a:extLst>
            <a:ext uri="{FF2B5EF4-FFF2-40B4-BE49-F238E27FC236}">
              <a16:creationId xmlns:a16="http://schemas.microsoft.com/office/drawing/2014/main" id="{0AFCF809-9607-49CD-B37C-8ADBEF04B2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3" name="연결선: 꺾임 2446">
          <a:extLst>
            <a:ext uri="{FF2B5EF4-FFF2-40B4-BE49-F238E27FC236}">
              <a16:creationId xmlns:a16="http://schemas.microsoft.com/office/drawing/2014/main" id="{294FBE88-CD98-4DE9-8054-2510A6E0DF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4" name="연결선: 꺾임 2447">
          <a:extLst>
            <a:ext uri="{FF2B5EF4-FFF2-40B4-BE49-F238E27FC236}">
              <a16:creationId xmlns:a16="http://schemas.microsoft.com/office/drawing/2014/main" id="{E17E48F8-F748-4517-A5FB-72FCE581B5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5" name="연결선: 꺾임 2448">
          <a:extLst>
            <a:ext uri="{FF2B5EF4-FFF2-40B4-BE49-F238E27FC236}">
              <a16:creationId xmlns:a16="http://schemas.microsoft.com/office/drawing/2014/main" id="{7DBE1813-FAD2-4990-AC76-02FAADF7BA5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6" name="연결선: 꺾임 2449">
          <a:extLst>
            <a:ext uri="{FF2B5EF4-FFF2-40B4-BE49-F238E27FC236}">
              <a16:creationId xmlns:a16="http://schemas.microsoft.com/office/drawing/2014/main" id="{0BB36D6B-B021-4746-AF88-19479F87BD0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7" name="연결선: 꺾임 2450">
          <a:extLst>
            <a:ext uri="{FF2B5EF4-FFF2-40B4-BE49-F238E27FC236}">
              <a16:creationId xmlns:a16="http://schemas.microsoft.com/office/drawing/2014/main" id="{71D6878D-1362-43D5-B25F-593B13A3D0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8" name="연결선: 꺾임 2451">
          <a:extLst>
            <a:ext uri="{FF2B5EF4-FFF2-40B4-BE49-F238E27FC236}">
              <a16:creationId xmlns:a16="http://schemas.microsoft.com/office/drawing/2014/main" id="{B68E4374-E093-4E88-8F44-877D318DC7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89" name="연결선: 꺾임 2452">
          <a:extLst>
            <a:ext uri="{FF2B5EF4-FFF2-40B4-BE49-F238E27FC236}">
              <a16:creationId xmlns:a16="http://schemas.microsoft.com/office/drawing/2014/main" id="{8E4A6CF9-D6F4-4E30-9D7B-49A9AC71D9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0" name="연결선: 꺾임 2453">
          <a:extLst>
            <a:ext uri="{FF2B5EF4-FFF2-40B4-BE49-F238E27FC236}">
              <a16:creationId xmlns:a16="http://schemas.microsoft.com/office/drawing/2014/main" id="{05BC381C-27C0-4F45-858E-860D104145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1" name="연결선: 꺾임 2454">
          <a:extLst>
            <a:ext uri="{FF2B5EF4-FFF2-40B4-BE49-F238E27FC236}">
              <a16:creationId xmlns:a16="http://schemas.microsoft.com/office/drawing/2014/main" id="{B283DDFF-13EC-478D-94EA-8833476951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2" name="연결선: 꺾임 2455">
          <a:extLst>
            <a:ext uri="{FF2B5EF4-FFF2-40B4-BE49-F238E27FC236}">
              <a16:creationId xmlns:a16="http://schemas.microsoft.com/office/drawing/2014/main" id="{FCAC5C32-769E-42FA-A450-F1340274F3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3" name="연결선: 꺾임 2456">
          <a:extLst>
            <a:ext uri="{FF2B5EF4-FFF2-40B4-BE49-F238E27FC236}">
              <a16:creationId xmlns:a16="http://schemas.microsoft.com/office/drawing/2014/main" id="{EFF6F5C3-5C37-4AC5-8591-F55B35E1086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4" name="연결선: 꺾임 18016">
          <a:extLst>
            <a:ext uri="{FF2B5EF4-FFF2-40B4-BE49-F238E27FC236}">
              <a16:creationId xmlns:a16="http://schemas.microsoft.com/office/drawing/2014/main" id="{418846E8-84F0-5608-8D7A-11F91BC21D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5" name="연결선: 꺾임 18017">
          <a:extLst>
            <a:ext uri="{FF2B5EF4-FFF2-40B4-BE49-F238E27FC236}">
              <a16:creationId xmlns:a16="http://schemas.microsoft.com/office/drawing/2014/main" id="{625A4114-888E-C6F9-FBE3-82739219AB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6" name="연결선: 꺾임 55">
          <a:extLst>
            <a:ext uri="{FF2B5EF4-FFF2-40B4-BE49-F238E27FC236}">
              <a16:creationId xmlns:a16="http://schemas.microsoft.com/office/drawing/2014/main" id="{16883BA1-B47F-4FA9-A2FA-98446F70DB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7" name="연결선: 꺾임 56">
          <a:extLst>
            <a:ext uri="{FF2B5EF4-FFF2-40B4-BE49-F238E27FC236}">
              <a16:creationId xmlns:a16="http://schemas.microsoft.com/office/drawing/2014/main" id="{9014DBE1-5DB6-F5A5-16A8-AFCE17FBC2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8" name="연결선: 꺾임 57">
          <a:extLst>
            <a:ext uri="{FF2B5EF4-FFF2-40B4-BE49-F238E27FC236}">
              <a16:creationId xmlns:a16="http://schemas.microsoft.com/office/drawing/2014/main" id="{7D454854-469C-CF4E-16D0-95B26ECE34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299" name="연결선: 꺾임 58">
          <a:extLst>
            <a:ext uri="{FF2B5EF4-FFF2-40B4-BE49-F238E27FC236}">
              <a16:creationId xmlns:a16="http://schemas.microsoft.com/office/drawing/2014/main" id="{DEE40DA5-04D7-D643-69D9-861F381F34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0" name="연결선: 꺾임 17987">
          <a:extLst>
            <a:ext uri="{FF2B5EF4-FFF2-40B4-BE49-F238E27FC236}">
              <a16:creationId xmlns:a16="http://schemas.microsoft.com/office/drawing/2014/main" id="{A62002F7-107D-F55B-4AF2-D362F76263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1" name="연결선: 꺾임 17988">
          <a:extLst>
            <a:ext uri="{FF2B5EF4-FFF2-40B4-BE49-F238E27FC236}">
              <a16:creationId xmlns:a16="http://schemas.microsoft.com/office/drawing/2014/main" id="{8E058699-DF0C-48AB-CE95-1B9E082B4B5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2" name="연결선: 꺾임 17989">
          <a:extLst>
            <a:ext uri="{FF2B5EF4-FFF2-40B4-BE49-F238E27FC236}">
              <a16:creationId xmlns:a16="http://schemas.microsoft.com/office/drawing/2014/main" id="{5DC20FC1-EFC2-3582-1323-817DBFB31B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3" name="연결선: 꺾임 17990">
          <a:extLst>
            <a:ext uri="{FF2B5EF4-FFF2-40B4-BE49-F238E27FC236}">
              <a16:creationId xmlns:a16="http://schemas.microsoft.com/office/drawing/2014/main" id="{FB8D248A-6ECB-203F-1811-E4B3BF6AD7D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4" name="연결선: 꺾임 17999">
          <a:extLst>
            <a:ext uri="{FF2B5EF4-FFF2-40B4-BE49-F238E27FC236}">
              <a16:creationId xmlns:a16="http://schemas.microsoft.com/office/drawing/2014/main" id="{E37B1BA7-7D51-557C-F0BB-3D5635C438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5" name="연결선: 꺾임 18000">
          <a:extLst>
            <a:ext uri="{FF2B5EF4-FFF2-40B4-BE49-F238E27FC236}">
              <a16:creationId xmlns:a16="http://schemas.microsoft.com/office/drawing/2014/main" id="{30FE94A4-A415-3CE0-8697-FDCCB09BEA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6" name="연결선: 꺾임 18001">
          <a:extLst>
            <a:ext uri="{FF2B5EF4-FFF2-40B4-BE49-F238E27FC236}">
              <a16:creationId xmlns:a16="http://schemas.microsoft.com/office/drawing/2014/main" id="{9D160F38-F7A3-3306-FC88-434E8AA4580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7" name="연결선: 꺾임 18002">
          <a:extLst>
            <a:ext uri="{FF2B5EF4-FFF2-40B4-BE49-F238E27FC236}">
              <a16:creationId xmlns:a16="http://schemas.microsoft.com/office/drawing/2014/main" id="{E095F79C-BD51-CDBD-31DE-5F3E12A545E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8" name="연결선: 꺾임 9">
          <a:extLst>
            <a:ext uri="{FF2B5EF4-FFF2-40B4-BE49-F238E27FC236}">
              <a16:creationId xmlns:a16="http://schemas.microsoft.com/office/drawing/2014/main" id="{8F328A5F-3F4A-1709-4367-73A3F08A72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09" name="연결선: 꺾임 10">
          <a:extLst>
            <a:ext uri="{FF2B5EF4-FFF2-40B4-BE49-F238E27FC236}">
              <a16:creationId xmlns:a16="http://schemas.microsoft.com/office/drawing/2014/main" id="{B9B7B3CD-BF1C-68D9-BC09-650EB3CEA3B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0" name="연결선: 꺾임 11">
          <a:extLst>
            <a:ext uri="{FF2B5EF4-FFF2-40B4-BE49-F238E27FC236}">
              <a16:creationId xmlns:a16="http://schemas.microsoft.com/office/drawing/2014/main" id="{374C7DB2-420F-A888-C09D-6087F9ED32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1" name="연결선: 꺾임 12">
          <a:extLst>
            <a:ext uri="{FF2B5EF4-FFF2-40B4-BE49-F238E27FC236}">
              <a16:creationId xmlns:a16="http://schemas.microsoft.com/office/drawing/2014/main" id="{D5AB6EE2-89B7-2157-1B6B-245A2D0C40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2" name="연결선: 꺾임 21">
          <a:extLst>
            <a:ext uri="{FF2B5EF4-FFF2-40B4-BE49-F238E27FC236}">
              <a16:creationId xmlns:a16="http://schemas.microsoft.com/office/drawing/2014/main" id="{5441FF08-7D26-E4AE-D846-EBC2FFA55A8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3" name="연결선: 꺾임 22">
          <a:extLst>
            <a:ext uri="{FF2B5EF4-FFF2-40B4-BE49-F238E27FC236}">
              <a16:creationId xmlns:a16="http://schemas.microsoft.com/office/drawing/2014/main" id="{BDB2FD4C-8150-9805-26D5-014BC8454CB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4" name="연결선: 꺾임 23">
          <a:extLst>
            <a:ext uri="{FF2B5EF4-FFF2-40B4-BE49-F238E27FC236}">
              <a16:creationId xmlns:a16="http://schemas.microsoft.com/office/drawing/2014/main" id="{74CA71E8-DB64-AA3F-1123-F219DFBD28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5" name="연결선: 꺾임 24">
          <a:extLst>
            <a:ext uri="{FF2B5EF4-FFF2-40B4-BE49-F238E27FC236}">
              <a16:creationId xmlns:a16="http://schemas.microsoft.com/office/drawing/2014/main" id="{EFB4A76D-E56B-580C-9440-45486D2E63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6" name="연결선: 꺾임 33">
          <a:extLst>
            <a:ext uri="{FF2B5EF4-FFF2-40B4-BE49-F238E27FC236}">
              <a16:creationId xmlns:a16="http://schemas.microsoft.com/office/drawing/2014/main" id="{2661E94A-B200-24D3-23B4-9E7D2D5C13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7" name="연결선: 꺾임 34">
          <a:extLst>
            <a:ext uri="{FF2B5EF4-FFF2-40B4-BE49-F238E27FC236}">
              <a16:creationId xmlns:a16="http://schemas.microsoft.com/office/drawing/2014/main" id="{2B69EE4B-20C7-6541-9FEC-D0A30ED05B5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8" name="연결선: 꺾임 35">
          <a:extLst>
            <a:ext uri="{FF2B5EF4-FFF2-40B4-BE49-F238E27FC236}">
              <a16:creationId xmlns:a16="http://schemas.microsoft.com/office/drawing/2014/main" id="{C9B518C4-7B28-DDED-30B7-C8B4E78877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19" name="연결선: 꺾임 36">
          <a:extLst>
            <a:ext uri="{FF2B5EF4-FFF2-40B4-BE49-F238E27FC236}">
              <a16:creationId xmlns:a16="http://schemas.microsoft.com/office/drawing/2014/main" id="{80430313-99AC-BA5C-4FF7-3ECC8F275F3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0" name="연결선: 꺾임 45">
          <a:extLst>
            <a:ext uri="{FF2B5EF4-FFF2-40B4-BE49-F238E27FC236}">
              <a16:creationId xmlns:a16="http://schemas.microsoft.com/office/drawing/2014/main" id="{82D0279B-6215-082A-BC66-AA996AE39F8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1" name="연결선: 꺾임 47">
          <a:extLst>
            <a:ext uri="{FF2B5EF4-FFF2-40B4-BE49-F238E27FC236}">
              <a16:creationId xmlns:a16="http://schemas.microsoft.com/office/drawing/2014/main" id="{185B4061-A139-4B72-6EC1-72924A8C0DF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2" name="연결선: 꺾임 48">
          <a:extLst>
            <a:ext uri="{FF2B5EF4-FFF2-40B4-BE49-F238E27FC236}">
              <a16:creationId xmlns:a16="http://schemas.microsoft.com/office/drawing/2014/main" id="{B8D09EC3-340F-FF59-78AE-773C586614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3" name="연결선: 꺾임 49">
          <a:extLst>
            <a:ext uri="{FF2B5EF4-FFF2-40B4-BE49-F238E27FC236}">
              <a16:creationId xmlns:a16="http://schemas.microsoft.com/office/drawing/2014/main" id="{B5404D34-F7A6-5FA6-09EB-7B1E4B3983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4" name="연결선: 꺾임 62">
          <a:extLst>
            <a:ext uri="{FF2B5EF4-FFF2-40B4-BE49-F238E27FC236}">
              <a16:creationId xmlns:a16="http://schemas.microsoft.com/office/drawing/2014/main" id="{2599FB97-6785-675A-F1EF-1BDB706DD9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5" name="연결선: 꺾임 17983">
          <a:extLst>
            <a:ext uri="{FF2B5EF4-FFF2-40B4-BE49-F238E27FC236}">
              <a16:creationId xmlns:a16="http://schemas.microsoft.com/office/drawing/2014/main" id="{C6B7422D-7B68-31A8-D032-F52242F2E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6" name="연결선: 꺾임 17984">
          <a:extLst>
            <a:ext uri="{FF2B5EF4-FFF2-40B4-BE49-F238E27FC236}">
              <a16:creationId xmlns:a16="http://schemas.microsoft.com/office/drawing/2014/main" id="{88CC398C-82C6-50EC-D125-7D4D3FD02F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7" name="연결선: 꺾임 17985">
          <a:extLst>
            <a:ext uri="{FF2B5EF4-FFF2-40B4-BE49-F238E27FC236}">
              <a16:creationId xmlns:a16="http://schemas.microsoft.com/office/drawing/2014/main" id="{DB54C69D-5E7D-7F2A-762A-1C88246221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8" name="연결선: 꺾임 18010">
          <a:extLst>
            <a:ext uri="{FF2B5EF4-FFF2-40B4-BE49-F238E27FC236}">
              <a16:creationId xmlns:a16="http://schemas.microsoft.com/office/drawing/2014/main" id="{043E480F-400D-00E0-B33D-0062BB1F81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29" name="연결선: 꺾임 18011">
          <a:extLst>
            <a:ext uri="{FF2B5EF4-FFF2-40B4-BE49-F238E27FC236}">
              <a16:creationId xmlns:a16="http://schemas.microsoft.com/office/drawing/2014/main" id="{41D09B74-AF00-F405-DFFE-A9159DA2946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0" name="연결선: 꺾임 18012">
          <a:extLst>
            <a:ext uri="{FF2B5EF4-FFF2-40B4-BE49-F238E27FC236}">
              <a16:creationId xmlns:a16="http://schemas.microsoft.com/office/drawing/2014/main" id="{9EB684BF-53C4-A40A-BBB1-96FF6B0C5B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1" name="연결선: 꺾임 18013">
          <a:extLst>
            <a:ext uri="{FF2B5EF4-FFF2-40B4-BE49-F238E27FC236}">
              <a16:creationId xmlns:a16="http://schemas.microsoft.com/office/drawing/2014/main" id="{166C0AC1-62AE-F14F-43D9-9D4285683B9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2" name="연결선: 꺾임 18024">
          <a:extLst>
            <a:ext uri="{FF2B5EF4-FFF2-40B4-BE49-F238E27FC236}">
              <a16:creationId xmlns:a16="http://schemas.microsoft.com/office/drawing/2014/main" id="{787CE6AD-D869-0A83-B5F0-24007421140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3" name="연결선: 꺾임 18025">
          <a:extLst>
            <a:ext uri="{FF2B5EF4-FFF2-40B4-BE49-F238E27FC236}">
              <a16:creationId xmlns:a16="http://schemas.microsoft.com/office/drawing/2014/main" id="{6B0166F4-EDB7-6BB9-DDD8-1B4857EF689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4" name="연결선: 꺾임 18026">
          <a:extLst>
            <a:ext uri="{FF2B5EF4-FFF2-40B4-BE49-F238E27FC236}">
              <a16:creationId xmlns:a16="http://schemas.microsoft.com/office/drawing/2014/main" id="{D797C372-F994-A804-A538-D4E53B01A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5" name="연결선: 꺾임 18027">
          <a:extLst>
            <a:ext uri="{FF2B5EF4-FFF2-40B4-BE49-F238E27FC236}">
              <a16:creationId xmlns:a16="http://schemas.microsoft.com/office/drawing/2014/main" id="{55816364-7E1C-91BF-5A7F-69C150B667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6" name="연결선: 꺾임 18036">
          <a:extLst>
            <a:ext uri="{FF2B5EF4-FFF2-40B4-BE49-F238E27FC236}">
              <a16:creationId xmlns:a16="http://schemas.microsoft.com/office/drawing/2014/main" id="{CBF18D1D-D3D2-FCB1-2EA9-2B2C164AAA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7" name="연결선: 꺾임 18037">
          <a:extLst>
            <a:ext uri="{FF2B5EF4-FFF2-40B4-BE49-F238E27FC236}">
              <a16:creationId xmlns:a16="http://schemas.microsoft.com/office/drawing/2014/main" id="{8C2ECE4D-B679-5E51-5A89-EBF66BA59B5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8" name="연결선: 꺾임 18038">
          <a:extLst>
            <a:ext uri="{FF2B5EF4-FFF2-40B4-BE49-F238E27FC236}">
              <a16:creationId xmlns:a16="http://schemas.microsoft.com/office/drawing/2014/main" id="{83D91B72-C43F-1EEE-42B5-52F7212285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39" name="연결선: 꺾임 18039">
          <a:extLst>
            <a:ext uri="{FF2B5EF4-FFF2-40B4-BE49-F238E27FC236}">
              <a16:creationId xmlns:a16="http://schemas.microsoft.com/office/drawing/2014/main" id="{F17B406A-831A-B9A1-FF38-AC267F9B5C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0" name="연결선: 꺾임 128">
          <a:extLst>
            <a:ext uri="{FF2B5EF4-FFF2-40B4-BE49-F238E27FC236}">
              <a16:creationId xmlns:a16="http://schemas.microsoft.com/office/drawing/2014/main" id="{CA78AA4C-35A8-174E-8E5B-A39308EC59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1" name="연결선: 꺾임 129">
          <a:extLst>
            <a:ext uri="{FF2B5EF4-FFF2-40B4-BE49-F238E27FC236}">
              <a16:creationId xmlns:a16="http://schemas.microsoft.com/office/drawing/2014/main" id="{18CFE9CD-E80B-7A75-3ED1-0EFECF0455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2" name="연결선: 꺾임 130">
          <a:extLst>
            <a:ext uri="{FF2B5EF4-FFF2-40B4-BE49-F238E27FC236}">
              <a16:creationId xmlns:a16="http://schemas.microsoft.com/office/drawing/2014/main" id="{6490D71C-5161-C33E-3724-7A753F4A3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3" name="연결선: 꺾임 131">
          <a:extLst>
            <a:ext uri="{FF2B5EF4-FFF2-40B4-BE49-F238E27FC236}">
              <a16:creationId xmlns:a16="http://schemas.microsoft.com/office/drawing/2014/main" id="{5711185B-4067-0F4D-A906-9DDD8E68813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4" name="연결선: 꺾임 140">
          <a:extLst>
            <a:ext uri="{FF2B5EF4-FFF2-40B4-BE49-F238E27FC236}">
              <a16:creationId xmlns:a16="http://schemas.microsoft.com/office/drawing/2014/main" id="{CBF52E7D-5A5C-F5D9-A8F5-CC296E1DD01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5" name="연결선: 꺾임 141">
          <a:extLst>
            <a:ext uri="{FF2B5EF4-FFF2-40B4-BE49-F238E27FC236}">
              <a16:creationId xmlns:a16="http://schemas.microsoft.com/office/drawing/2014/main" id="{C9E07900-49FD-8350-B415-C8C38499B4A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6" name="연결선: 꺾임 2431">
          <a:extLst>
            <a:ext uri="{FF2B5EF4-FFF2-40B4-BE49-F238E27FC236}">
              <a16:creationId xmlns:a16="http://schemas.microsoft.com/office/drawing/2014/main" id="{89DBC82B-1422-05CB-3DED-A79FCFE3E4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7" name="연결선: 꺾임 2432">
          <a:extLst>
            <a:ext uri="{FF2B5EF4-FFF2-40B4-BE49-F238E27FC236}">
              <a16:creationId xmlns:a16="http://schemas.microsoft.com/office/drawing/2014/main" id="{C9CEFB68-2D7E-AA04-EA5B-C675303532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8" name="연결선: 꺾임 2460">
          <a:extLst>
            <a:ext uri="{FF2B5EF4-FFF2-40B4-BE49-F238E27FC236}">
              <a16:creationId xmlns:a16="http://schemas.microsoft.com/office/drawing/2014/main" id="{EB5F1B33-45EC-9491-1767-AB36A1DC12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49" name="연결선: 꺾임 2461">
          <a:extLst>
            <a:ext uri="{FF2B5EF4-FFF2-40B4-BE49-F238E27FC236}">
              <a16:creationId xmlns:a16="http://schemas.microsoft.com/office/drawing/2014/main" id="{8B2C36FA-AC6D-ABA2-0265-F0B4B0FB35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0" name="연결선: 꺾임 2462">
          <a:extLst>
            <a:ext uri="{FF2B5EF4-FFF2-40B4-BE49-F238E27FC236}">
              <a16:creationId xmlns:a16="http://schemas.microsoft.com/office/drawing/2014/main" id="{2711D5D9-5829-9465-F39C-5778D0C18D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1" name="연결선: 꺾임 2463">
          <a:extLst>
            <a:ext uri="{FF2B5EF4-FFF2-40B4-BE49-F238E27FC236}">
              <a16:creationId xmlns:a16="http://schemas.microsoft.com/office/drawing/2014/main" id="{3D041758-6A1E-C54F-11F6-715708FC8F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2" name="연결선: 꺾임 2472">
          <a:extLst>
            <a:ext uri="{FF2B5EF4-FFF2-40B4-BE49-F238E27FC236}">
              <a16:creationId xmlns:a16="http://schemas.microsoft.com/office/drawing/2014/main" id="{9DA2BFD1-FC00-1D84-F8DC-7E3B5FD751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3" name="연결선: 꺾임 2473">
          <a:extLst>
            <a:ext uri="{FF2B5EF4-FFF2-40B4-BE49-F238E27FC236}">
              <a16:creationId xmlns:a16="http://schemas.microsoft.com/office/drawing/2014/main" id="{6FF8BA59-4404-729A-8CB3-2C35F23DB6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4" name="연결선: 꺾임 2474">
          <a:extLst>
            <a:ext uri="{FF2B5EF4-FFF2-40B4-BE49-F238E27FC236}">
              <a16:creationId xmlns:a16="http://schemas.microsoft.com/office/drawing/2014/main" id="{BEEF6F7C-2303-8DAB-EB21-31FD7E8E10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5" name="연결선: 꺾임 2475">
          <a:extLst>
            <a:ext uri="{FF2B5EF4-FFF2-40B4-BE49-F238E27FC236}">
              <a16:creationId xmlns:a16="http://schemas.microsoft.com/office/drawing/2014/main" id="{3F372A15-BA18-EE93-2D41-9CD1863769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6" name="연결선: 꺾임 16">
          <a:extLst>
            <a:ext uri="{FF2B5EF4-FFF2-40B4-BE49-F238E27FC236}">
              <a16:creationId xmlns:a16="http://schemas.microsoft.com/office/drawing/2014/main" id="{FD2349B7-33D5-D919-7E74-DF66D5973BC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7" name="연결선: 꺾임 17">
          <a:extLst>
            <a:ext uri="{FF2B5EF4-FFF2-40B4-BE49-F238E27FC236}">
              <a16:creationId xmlns:a16="http://schemas.microsoft.com/office/drawing/2014/main" id="{9B3F9382-4068-DFE9-DCDF-503EC8BC63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8" name="연결선: 꺾임 18">
          <a:extLst>
            <a:ext uri="{FF2B5EF4-FFF2-40B4-BE49-F238E27FC236}">
              <a16:creationId xmlns:a16="http://schemas.microsoft.com/office/drawing/2014/main" id="{FE9CC759-D4CF-9E0B-85D0-CF72334FD8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59" name="연결선: 꺾임 19">
          <a:extLst>
            <a:ext uri="{FF2B5EF4-FFF2-40B4-BE49-F238E27FC236}">
              <a16:creationId xmlns:a16="http://schemas.microsoft.com/office/drawing/2014/main" id="{1823278D-3F10-2E31-D8C3-5774CFAD61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0" name="연결선: 꺾임 20">
          <a:extLst>
            <a:ext uri="{FF2B5EF4-FFF2-40B4-BE49-F238E27FC236}">
              <a16:creationId xmlns:a16="http://schemas.microsoft.com/office/drawing/2014/main" id="{60FE815B-AE28-2A86-02F3-6458D33AE8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1" name="연결선: 꺾임 40">
          <a:extLst>
            <a:ext uri="{FF2B5EF4-FFF2-40B4-BE49-F238E27FC236}">
              <a16:creationId xmlns:a16="http://schemas.microsoft.com/office/drawing/2014/main" id="{F77DFC86-61CA-949C-9460-5702E2CAFFC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2" name="연결선: 꺾임 41">
          <a:extLst>
            <a:ext uri="{FF2B5EF4-FFF2-40B4-BE49-F238E27FC236}">
              <a16:creationId xmlns:a16="http://schemas.microsoft.com/office/drawing/2014/main" id="{E4C58E57-5A33-63E7-9519-F7B6B173CE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3" name="연결선: 꺾임 42">
          <a:extLst>
            <a:ext uri="{FF2B5EF4-FFF2-40B4-BE49-F238E27FC236}">
              <a16:creationId xmlns:a16="http://schemas.microsoft.com/office/drawing/2014/main" id="{2369B590-3982-42B6-59ED-4E0DD706B5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4" name="연결선: 꺾임 43">
          <a:extLst>
            <a:ext uri="{FF2B5EF4-FFF2-40B4-BE49-F238E27FC236}">
              <a16:creationId xmlns:a16="http://schemas.microsoft.com/office/drawing/2014/main" id="{3AAD2CF0-9DB7-64FA-B2B8-263B939F43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5" name="연결선: 꺾임 44">
          <a:extLst>
            <a:ext uri="{FF2B5EF4-FFF2-40B4-BE49-F238E27FC236}">
              <a16:creationId xmlns:a16="http://schemas.microsoft.com/office/drawing/2014/main" id="{81B395BE-384D-D85F-DE4D-BC506A05EB7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6" name="연결선: 꺾임 17992">
          <a:extLst>
            <a:ext uri="{FF2B5EF4-FFF2-40B4-BE49-F238E27FC236}">
              <a16:creationId xmlns:a16="http://schemas.microsoft.com/office/drawing/2014/main" id="{795590BD-F7BE-712A-1577-D2893B53E7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7" name="연결선: 꺾임 17993">
          <a:extLst>
            <a:ext uri="{FF2B5EF4-FFF2-40B4-BE49-F238E27FC236}">
              <a16:creationId xmlns:a16="http://schemas.microsoft.com/office/drawing/2014/main" id="{E993EE36-4F4E-1037-DD10-75D06EE0B4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8" name="연결선: 꺾임 17994">
          <a:extLst>
            <a:ext uri="{FF2B5EF4-FFF2-40B4-BE49-F238E27FC236}">
              <a16:creationId xmlns:a16="http://schemas.microsoft.com/office/drawing/2014/main" id="{DFF8BFB9-7974-B467-9343-C8AF2B90A2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69" name="연결선: 꺾임 17995">
          <a:extLst>
            <a:ext uri="{FF2B5EF4-FFF2-40B4-BE49-F238E27FC236}">
              <a16:creationId xmlns:a16="http://schemas.microsoft.com/office/drawing/2014/main" id="{F900FA52-4B3D-BD85-D53E-B51858F34BB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0" name="연결선: 꺾임 17996">
          <a:extLst>
            <a:ext uri="{FF2B5EF4-FFF2-40B4-BE49-F238E27FC236}">
              <a16:creationId xmlns:a16="http://schemas.microsoft.com/office/drawing/2014/main" id="{E2D4A4D6-668D-299E-AE77-84D1BAD83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1" name="연결선: 꺾임 18066">
          <a:extLst>
            <a:ext uri="{FF2B5EF4-FFF2-40B4-BE49-F238E27FC236}">
              <a16:creationId xmlns:a16="http://schemas.microsoft.com/office/drawing/2014/main" id="{D98E1A29-8305-5DCC-CE73-1C75B44B29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2" name="연결선: 꺾임 18100">
          <a:extLst>
            <a:ext uri="{FF2B5EF4-FFF2-40B4-BE49-F238E27FC236}">
              <a16:creationId xmlns:a16="http://schemas.microsoft.com/office/drawing/2014/main" id="{208F49C8-798D-17B9-2837-D4EA53A5B3F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3" name="연결선: 꺾임 18134">
          <a:extLst>
            <a:ext uri="{FF2B5EF4-FFF2-40B4-BE49-F238E27FC236}">
              <a16:creationId xmlns:a16="http://schemas.microsoft.com/office/drawing/2014/main" id="{AE7FA2D0-33C8-E450-F07B-3291D0892E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4" name="연결선: 꺾임 18138">
          <a:extLst>
            <a:ext uri="{FF2B5EF4-FFF2-40B4-BE49-F238E27FC236}">
              <a16:creationId xmlns:a16="http://schemas.microsoft.com/office/drawing/2014/main" id="{98BF0720-C8CE-2B3E-7543-571A0599E4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5" name="연결선: 꺾임 18139">
          <a:extLst>
            <a:ext uri="{FF2B5EF4-FFF2-40B4-BE49-F238E27FC236}">
              <a16:creationId xmlns:a16="http://schemas.microsoft.com/office/drawing/2014/main" id="{122E2550-994B-D55A-8B94-9C343E8E60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6" name="연결선: 꺾임 18140">
          <a:extLst>
            <a:ext uri="{FF2B5EF4-FFF2-40B4-BE49-F238E27FC236}">
              <a16:creationId xmlns:a16="http://schemas.microsoft.com/office/drawing/2014/main" id="{899BD83E-4055-9F59-EEA6-28A4EDC954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7" name="연결선: 꺾임 18141">
          <a:extLst>
            <a:ext uri="{FF2B5EF4-FFF2-40B4-BE49-F238E27FC236}">
              <a16:creationId xmlns:a16="http://schemas.microsoft.com/office/drawing/2014/main" id="{F8AA0B61-FF85-1EE7-893B-4FECD109220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8" name="연결선: 꺾임 18142">
          <a:extLst>
            <a:ext uri="{FF2B5EF4-FFF2-40B4-BE49-F238E27FC236}">
              <a16:creationId xmlns:a16="http://schemas.microsoft.com/office/drawing/2014/main" id="{2318E65D-6797-21F9-FCA4-0B52D64694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79" name="연결선: 꺾임 18143">
          <a:extLst>
            <a:ext uri="{FF2B5EF4-FFF2-40B4-BE49-F238E27FC236}">
              <a16:creationId xmlns:a16="http://schemas.microsoft.com/office/drawing/2014/main" id="{0490BD5B-963F-4C8D-6CA3-910D17B5104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0" name="연결선: 꺾임 18144">
          <a:extLst>
            <a:ext uri="{FF2B5EF4-FFF2-40B4-BE49-F238E27FC236}">
              <a16:creationId xmlns:a16="http://schemas.microsoft.com/office/drawing/2014/main" id="{46523323-4C8F-5ADD-718A-E6C5E3B8D9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1" name="연결선: 꺾임 18145">
          <a:extLst>
            <a:ext uri="{FF2B5EF4-FFF2-40B4-BE49-F238E27FC236}">
              <a16:creationId xmlns:a16="http://schemas.microsoft.com/office/drawing/2014/main" id="{19A6433B-F694-2B86-BC94-D0420D6B72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2" name="연결선: 꺾임 18146">
          <a:extLst>
            <a:ext uri="{FF2B5EF4-FFF2-40B4-BE49-F238E27FC236}">
              <a16:creationId xmlns:a16="http://schemas.microsoft.com/office/drawing/2014/main" id="{3ADC8604-BD9D-977C-FFC5-60085A68CF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3" name="연결선: 꺾임 18147">
          <a:extLst>
            <a:ext uri="{FF2B5EF4-FFF2-40B4-BE49-F238E27FC236}">
              <a16:creationId xmlns:a16="http://schemas.microsoft.com/office/drawing/2014/main" id="{05A86C2D-0FF5-2972-83C8-BBE28D730C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4" name="연결선: 꺾임 18148">
          <a:extLst>
            <a:ext uri="{FF2B5EF4-FFF2-40B4-BE49-F238E27FC236}">
              <a16:creationId xmlns:a16="http://schemas.microsoft.com/office/drawing/2014/main" id="{8ACCF645-14BB-D4CE-A811-96377AF175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5" name="연결선: 꺾임 18149">
          <a:extLst>
            <a:ext uri="{FF2B5EF4-FFF2-40B4-BE49-F238E27FC236}">
              <a16:creationId xmlns:a16="http://schemas.microsoft.com/office/drawing/2014/main" id="{E9BAF211-BA77-F541-E4BD-4F56AA7656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6" name="연결선: 꺾임 18150">
          <a:extLst>
            <a:ext uri="{FF2B5EF4-FFF2-40B4-BE49-F238E27FC236}">
              <a16:creationId xmlns:a16="http://schemas.microsoft.com/office/drawing/2014/main" id="{476AD06C-8E95-64C1-BECE-B83FF1D5BE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7" name="연결선: 꺾임 18151">
          <a:extLst>
            <a:ext uri="{FF2B5EF4-FFF2-40B4-BE49-F238E27FC236}">
              <a16:creationId xmlns:a16="http://schemas.microsoft.com/office/drawing/2014/main" id="{C0E4A23F-167B-C64B-F514-1FBE16A071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8" name="연결선: 꺾임 18152">
          <a:extLst>
            <a:ext uri="{FF2B5EF4-FFF2-40B4-BE49-F238E27FC236}">
              <a16:creationId xmlns:a16="http://schemas.microsoft.com/office/drawing/2014/main" id="{260C630D-ED62-966D-568A-E127625B27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89" name="연결선: 꺾임 18153">
          <a:extLst>
            <a:ext uri="{FF2B5EF4-FFF2-40B4-BE49-F238E27FC236}">
              <a16:creationId xmlns:a16="http://schemas.microsoft.com/office/drawing/2014/main" id="{990BC646-1711-F105-B3DB-363A3E7A5B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0" name="연결선: 꺾임 18154">
          <a:extLst>
            <a:ext uri="{FF2B5EF4-FFF2-40B4-BE49-F238E27FC236}">
              <a16:creationId xmlns:a16="http://schemas.microsoft.com/office/drawing/2014/main" id="{3053994D-93CF-BD8D-3EBB-BC2F7CC673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1" name="연결선: 꺾임 18181">
          <a:extLst>
            <a:ext uri="{FF2B5EF4-FFF2-40B4-BE49-F238E27FC236}">
              <a16:creationId xmlns:a16="http://schemas.microsoft.com/office/drawing/2014/main" id="{AC60E0EF-0C1F-6385-3122-AC1E6F71CC9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2" name="연결선: 꺾임 18182">
          <a:extLst>
            <a:ext uri="{FF2B5EF4-FFF2-40B4-BE49-F238E27FC236}">
              <a16:creationId xmlns:a16="http://schemas.microsoft.com/office/drawing/2014/main" id="{D6430F87-D92A-731C-202F-F7876BFBC0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3" name="연결선: 꺾임 18212">
          <a:extLst>
            <a:ext uri="{FF2B5EF4-FFF2-40B4-BE49-F238E27FC236}">
              <a16:creationId xmlns:a16="http://schemas.microsoft.com/office/drawing/2014/main" id="{B304A8EC-8971-8AB5-4A2C-AA77942250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4" name="연결선: 꺾임 18242">
          <a:extLst>
            <a:ext uri="{FF2B5EF4-FFF2-40B4-BE49-F238E27FC236}">
              <a16:creationId xmlns:a16="http://schemas.microsoft.com/office/drawing/2014/main" id="{A3F5CC9D-6DD9-5707-8AEB-AD591C57A6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5" name="연결선: 꺾임 18272">
          <a:extLst>
            <a:ext uri="{FF2B5EF4-FFF2-40B4-BE49-F238E27FC236}">
              <a16:creationId xmlns:a16="http://schemas.microsoft.com/office/drawing/2014/main" id="{A0D76910-A6FB-EFF2-203A-063AF3261AB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6" name="연결선: 꺾임 18302">
          <a:extLst>
            <a:ext uri="{FF2B5EF4-FFF2-40B4-BE49-F238E27FC236}">
              <a16:creationId xmlns:a16="http://schemas.microsoft.com/office/drawing/2014/main" id="{0DF90503-28AB-D2CC-78F8-226AC548705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7" name="연결선: 꺾임 18329">
          <a:extLst>
            <a:ext uri="{FF2B5EF4-FFF2-40B4-BE49-F238E27FC236}">
              <a16:creationId xmlns:a16="http://schemas.microsoft.com/office/drawing/2014/main" id="{6920E573-06B1-3E74-E6C9-7536E9D8A7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8" name="연결선: 꺾임 18330">
          <a:extLst>
            <a:ext uri="{FF2B5EF4-FFF2-40B4-BE49-F238E27FC236}">
              <a16:creationId xmlns:a16="http://schemas.microsoft.com/office/drawing/2014/main" id="{C07BE3A2-81CA-4792-2218-196268D43F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399" name="연결선: 꺾임 18357">
          <a:extLst>
            <a:ext uri="{FF2B5EF4-FFF2-40B4-BE49-F238E27FC236}">
              <a16:creationId xmlns:a16="http://schemas.microsoft.com/office/drawing/2014/main" id="{15474E55-A120-E6C0-0573-4BA57FDCE6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0" name="연결선: 꺾임 18358">
          <a:extLst>
            <a:ext uri="{FF2B5EF4-FFF2-40B4-BE49-F238E27FC236}">
              <a16:creationId xmlns:a16="http://schemas.microsoft.com/office/drawing/2014/main" id="{53AF3747-56CD-6FFA-4001-D79C4E7CB2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1" name="연결선: 꺾임 18385">
          <a:extLst>
            <a:ext uri="{FF2B5EF4-FFF2-40B4-BE49-F238E27FC236}">
              <a16:creationId xmlns:a16="http://schemas.microsoft.com/office/drawing/2014/main" id="{2738F28F-7CFE-C7E8-1AA7-80CC6ADFC5B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2" name="연결선: 꺾임 18386">
          <a:extLst>
            <a:ext uri="{FF2B5EF4-FFF2-40B4-BE49-F238E27FC236}">
              <a16:creationId xmlns:a16="http://schemas.microsoft.com/office/drawing/2014/main" id="{B15ACD35-DF49-A97E-7D59-EA421F25A5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3" name="연결선: 꺾임 18413">
          <a:extLst>
            <a:ext uri="{FF2B5EF4-FFF2-40B4-BE49-F238E27FC236}">
              <a16:creationId xmlns:a16="http://schemas.microsoft.com/office/drawing/2014/main" id="{C3FCBB78-8269-322E-2C5F-F1526F85B2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4" name="연결선: 꺾임 18414">
          <a:extLst>
            <a:ext uri="{FF2B5EF4-FFF2-40B4-BE49-F238E27FC236}">
              <a16:creationId xmlns:a16="http://schemas.microsoft.com/office/drawing/2014/main" id="{DCFDCFCC-71F4-4EF7-5850-DE5A9772BA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5" name="연결선: 꺾임 18441">
          <a:extLst>
            <a:ext uri="{FF2B5EF4-FFF2-40B4-BE49-F238E27FC236}">
              <a16:creationId xmlns:a16="http://schemas.microsoft.com/office/drawing/2014/main" id="{AC390088-AAD4-B881-0651-06D138BC2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6" name="연결선: 꺾임 18468">
          <a:extLst>
            <a:ext uri="{FF2B5EF4-FFF2-40B4-BE49-F238E27FC236}">
              <a16:creationId xmlns:a16="http://schemas.microsoft.com/office/drawing/2014/main" id="{AD1002E5-245F-48CD-7287-39191D2F49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7" name="연결선: 꺾임 18495">
          <a:extLst>
            <a:ext uri="{FF2B5EF4-FFF2-40B4-BE49-F238E27FC236}">
              <a16:creationId xmlns:a16="http://schemas.microsoft.com/office/drawing/2014/main" id="{542F410C-7F1E-0B9A-7750-FB0EE7FE356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8" name="연결선: 꺾임 18522">
          <a:extLst>
            <a:ext uri="{FF2B5EF4-FFF2-40B4-BE49-F238E27FC236}">
              <a16:creationId xmlns:a16="http://schemas.microsoft.com/office/drawing/2014/main" id="{244012FD-F8B9-111A-C7A5-77C0243E7F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09" name="연결선: 꺾임 53">
          <a:extLst>
            <a:ext uri="{FF2B5EF4-FFF2-40B4-BE49-F238E27FC236}">
              <a16:creationId xmlns:a16="http://schemas.microsoft.com/office/drawing/2014/main" id="{7A8E0453-CC93-E0E3-F3C0-8BCC754D8D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0" name="연결선: 꺾임 428">
          <a:extLst>
            <a:ext uri="{FF2B5EF4-FFF2-40B4-BE49-F238E27FC236}">
              <a16:creationId xmlns:a16="http://schemas.microsoft.com/office/drawing/2014/main" id="{531DAC5B-4BB0-1577-C60E-D37429F5CC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1" name="연결선: 꺾임 2464">
          <a:extLst>
            <a:ext uri="{FF2B5EF4-FFF2-40B4-BE49-F238E27FC236}">
              <a16:creationId xmlns:a16="http://schemas.microsoft.com/office/drawing/2014/main" id="{D912BBB7-1A5D-0ADF-04FB-E6C8F34547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2" name="연결선: 꺾임 2465">
          <a:extLst>
            <a:ext uri="{FF2B5EF4-FFF2-40B4-BE49-F238E27FC236}">
              <a16:creationId xmlns:a16="http://schemas.microsoft.com/office/drawing/2014/main" id="{3004C9A1-3ED2-4837-055F-187D9DB853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3" name="연결선: 꺾임 17997">
          <a:extLst>
            <a:ext uri="{FF2B5EF4-FFF2-40B4-BE49-F238E27FC236}">
              <a16:creationId xmlns:a16="http://schemas.microsoft.com/office/drawing/2014/main" id="{4C2B81AF-944F-651F-6BB9-936D4BBDFC5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4" name="연결선: 꺾임 17998">
          <a:extLst>
            <a:ext uri="{FF2B5EF4-FFF2-40B4-BE49-F238E27FC236}">
              <a16:creationId xmlns:a16="http://schemas.microsoft.com/office/drawing/2014/main" id="{C1C2C75F-1174-BFC8-989D-327BF81CA55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5" name="연결선: 꺾임 18044">
          <a:extLst>
            <a:ext uri="{FF2B5EF4-FFF2-40B4-BE49-F238E27FC236}">
              <a16:creationId xmlns:a16="http://schemas.microsoft.com/office/drawing/2014/main" id="{914F4671-A275-08D8-A1F5-A96D9BDB2D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6" name="연결선: 꺾임 18045">
          <a:extLst>
            <a:ext uri="{FF2B5EF4-FFF2-40B4-BE49-F238E27FC236}">
              <a16:creationId xmlns:a16="http://schemas.microsoft.com/office/drawing/2014/main" id="{B61791B6-28C5-F361-22DA-B223B962AD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7" name="연결선: 꺾임 18073">
          <a:extLst>
            <a:ext uri="{FF2B5EF4-FFF2-40B4-BE49-F238E27FC236}">
              <a16:creationId xmlns:a16="http://schemas.microsoft.com/office/drawing/2014/main" id="{7F1550C1-CA5A-EE03-27A4-C9CB8AF3B94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8" name="연결선: 꺾임 18074">
          <a:extLst>
            <a:ext uri="{FF2B5EF4-FFF2-40B4-BE49-F238E27FC236}">
              <a16:creationId xmlns:a16="http://schemas.microsoft.com/office/drawing/2014/main" id="{A99FDF81-E5EB-82C4-D481-0D15D961989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19" name="연결선: 꺾임 18102">
          <a:extLst>
            <a:ext uri="{FF2B5EF4-FFF2-40B4-BE49-F238E27FC236}">
              <a16:creationId xmlns:a16="http://schemas.microsoft.com/office/drawing/2014/main" id="{58153D89-4DCC-BBBE-9E4D-B7421050C0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0" name="연결선: 꺾임 18103">
          <a:extLst>
            <a:ext uri="{FF2B5EF4-FFF2-40B4-BE49-F238E27FC236}">
              <a16:creationId xmlns:a16="http://schemas.microsoft.com/office/drawing/2014/main" id="{532CC202-AB8A-3591-81AC-FB5EFE232B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1" name="연결선: 꺾임 18130">
          <a:extLst>
            <a:ext uri="{FF2B5EF4-FFF2-40B4-BE49-F238E27FC236}">
              <a16:creationId xmlns:a16="http://schemas.microsoft.com/office/drawing/2014/main" id="{5CF851D3-05D7-7ED0-B972-193E2DD24B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2" name="연결선: 꺾임 18131">
          <a:extLst>
            <a:ext uri="{FF2B5EF4-FFF2-40B4-BE49-F238E27FC236}">
              <a16:creationId xmlns:a16="http://schemas.microsoft.com/office/drawing/2014/main" id="{C1AFE1FF-BA7A-6553-4969-9236876209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3" name="연결선: 꺾임 18223">
          <a:extLst>
            <a:ext uri="{FF2B5EF4-FFF2-40B4-BE49-F238E27FC236}">
              <a16:creationId xmlns:a16="http://schemas.microsoft.com/office/drawing/2014/main" id="{FDA19854-938D-AB72-1386-E02A8EB01C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4" name="연결선: 꺾임 18224">
          <a:extLst>
            <a:ext uri="{FF2B5EF4-FFF2-40B4-BE49-F238E27FC236}">
              <a16:creationId xmlns:a16="http://schemas.microsoft.com/office/drawing/2014/main" id="{8DD18785-AFE1-7905-5F93-369844DB31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5" name="연결선: 꺾임 18252">
          <a:extLst>
            <a:ext uri="{FF2B5EF4-FFF2-40B4-BE49-F238E27FC236}">
              <a16:creationId xmlns:a16="http://schemas.microsoft.com/office/drawing/2014/main" id="{56050404-AA4D-8E84-832B-B609BF8653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6" name="연결선: 꺾임 18253">
          <a:extLst>
            <a:ext uri="{FF2B5EF4-FFF2-40B4-BE49-F238E27FC236}">
              <a16:creationId xmlns:a16="http://schemas.microsoft.com/office/drawing/2014/main" id="{DFB237BF-2B28-52CA-ECAA-9928CD6FF8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7" name="연결선: 꺾임 18282">
          <a:extLst>
            <a:ext uri="{FF2B5EF4-FFF2-40B4-BE49-F238E27FC236}">
              <a16:creationId xmlns:a16="http://schemas.microsoft.com/office/drawing/2014/main" id="{12DF2403-C2F8-B2F0-5C4E-C1586A6BA2E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8" name="연결선: 꺾임 18283">
          <a:extLst>
            <a:ext uri="{FF2B5EF4-FFF2-40B4-BE49-F238E27FC236}">
              <a16:creationId xmlns:a16="http://schemas.microsoft.com/office/drawing/2014/main" id="{28F1BEC3-15ED-E6B2-2088-49A39EA07A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29" name="연결선: 꺾임 18311">
          <a:extLst>
            <a:ext uri="{FF2B5EF4-FFF2-40B4-BE49-F238E27FC236}">
              <a16:creationId xmlns:a16="http://schemas.microsoft.com/office/drawing/2014/main" id="{4538E752-E7C8-EDC4-D134-01141F5563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0" name="연결선: 꺾임 18312">
          <a:extLst>
            <a:ext uri="{FF2B5EF4-FFF2-40B4-BE49-F238E27FC236}">
              <a16:creationId xmlns:a16="http://schemas.microsoft.com/office/drawing/2014/main" id="{652EB1EE-B264-A8BB-B67B-80E927415ED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1" name="연결선: 꺾임 18341">
          <a:extLst>
            <a:ext uri="{FF2B5EF4-FFF2-40B4-BE49-F238E27FC236}">
              <a16:creationId xmlns:a16="http://schemas.microsoft.com/office/drawing/2014/main" id="{176713F0-3E88-019D-553C-EFEA0B8ED38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2" name="연결선: 꺾임 18342">
          <a:extLst>
            <a:ext uri="{FF2B5EF4-FFF2-40B4-BE49-F238E27FC236}">
              <a16:creationId xmlns:a16="http://schemas.microsoft.com/office/drawing/2014/main" id="{576C92DF-97FD-9CEF-D451-0295C03468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3" name="연결선: 꺾임 18371">
          <a:extLst>
            <a:ext uri="{FF2B5EF4-FFF2-40B4-BE49-F238E27FC236}">
              <a16:creationId xmlns:a16="http://schemas.microsoft.com/office/drawing/2014/main" id="{5B1DB3BE-B3A4-8EA6-3163-664E3D79F6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4" name="연결선: 꺾임 18372">
          <a:extLst>
            <a:ext uri="{FF2B5EF4-FFF2-40B4-BE49-F238E27FC236}">
              <a16:creationId xmlns:a16="http://schemas.microsoft.com/office/drawing/2014/main" id="{E56AB0C8-99B9-531D-14CA-57450B115E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5" name="연결선: 꺾임 18401">
          <a:extLst>
            <a:ext uri="{FF2B5EF4-FFF2-40B4-BE49-F238E27FC236}">
              <a16:creationId xmlns:a16="http://schemas.microsoft.com/office/drawing/2014/main" id="{595BDA36-F0EA-73FE-1636-63346435DA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6" name="연결선: 꺾임 18402">
          <a:extLst>
            <a:ext uri="{FF2B5EF4-FFF2-40B4-BE49-F238E27FC236}">
              <a16:creationId xmlns:a16="http://schemas.microsoft.com/office/drawing/2014/main" id="{254A869A-F17F-246A-C55A-6813E661E0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7" name="연결선: 꺾임 18431">
          <a:extLst>
            <a:ext uri="{FF2B5EF4-FFF2-40B4-BE49-F238E27FC236}">
              <a16:creationId xmlns:a16="http://schemas.microsoft.com/office/drawing/2014/main" id="{C5F0E626-E50F-93EC-E1F9-2A1FA79C449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8" name="연결선: 꺾임 18432">
          <a:extLst>
            <a:ext uri="{FF2B5EF4-FFF2-40B4-BE49-F238E27FC236}">
              <a16:creationId xmlns:a16="http://schemas.microsoft.com/office/drawing/2014/main" id="{4ED15EA9-D366-CF4F-7AD6-0AC760B2AB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39" name="연결선: 꺾임 18460">
          <a:extLst>
            <a:ext uri="{FF2B5EF4-FFF2-40B4-BE49-F238E27FC236}">
              <a16:creationId xmlns:a16="http://schemas.microsoft.com/office/drawing/2014/main" id="{CF4D99B7-5C64-38AD-6779-9CB76251A7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0" name="연결선: 꺾임 18461">
          <a:extLst>
            <a:ext uri="{FF2B5EF4-FFF2-40B4-BE49-F238E27FC236}">
              <a16:creationId xmlns:a16="http://schemas.microsoft.com/office/drawing/2014/main" id="{F1F3B69A-B018-580A-ED36-972F5DB04A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1" name="연결선: 꺾임 18077">
          <a:extLst>
            <a:ext uri="{FF2B5EF4-FFF2-40B4-BE49-F238E27FC236}">
              <a16:creationId xmlns:a16="http://schemas.microsoft.com/office/drawing/2014/main" id="{FB44BF99-CC12-5AF9-931E-1387A6AAC4E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2" name="연결선: 꺾임 18088">
          <a:extLst>
            <a:ext uri="{FF2B5EF4-FFF2-40B4-BE49-F238E27FC236}">
              <a16:creationId xmlns:a16="http://schemas.microsoft.com/office/drawing/2014/main" id="{DB16C7B8-641F-6857-3D70-D2EEF0B44D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3" name="연결선: 꺾임 18099">
          <a:extLst>
            <a:ext uri="{FF2B5EF4-FFF2-40B4-BE49-F238E27FC236}">
              <a16:creationId xmlns:a16="http://schemas.microsoft.com/office/drawing/2014/main" id="{64A8C53F-8EE3-43F3-1921-E769B7B5CF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4" name="연결선: 꺾임 18040">
          <a:extLst>
            <a:ext uri="{FF2B5EF4-FFF2-40B4-BE49-F238E27FC236}">
              <a16:creationId xmlns:a16="http://schemas.microsoft.com/office/drawing/2014/main" id="{7D4567B2-6F80-0EB4-3296-0CDB860ABD6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5" name="연결선: 꺾임 18246">
          <a:extLst>
            <a:ext uri="{FF2B5EF4-FFF2-40B4-BE49-F238E27FC236}">
              <a16:creationId xmlns:a16="http://schemas.microsoft.com/office/drawing/2014/main" id="{94E7DDF5-EEEF-C5F6-B72A-4A69A568F6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6" name="연결선: 꺾임 18247">
          <a:extLst>
            <a:ext uri="{FF2B5EF4-FFF2-40B4-BE49-F238E27FC236}">
              <a16:creationId xmlns:a16="http://schemas.microsoft.com/office/drawing/2014/main" id="{ACAC4E0C-34A1-9A15-1DB9-C09700F9FE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7" name="연결선: 꺾임 426">
          <a:extLst>
            <a:ext uri="{FF2B5EF4-FFF2-40B4-BE49-F238E27FC236}">
              <a16:creationId xmlns:a16="http://schemas.microsoft.com/office/drawing/2014/main" id="{5C14CF53-362F-1D8A-22F9-D5C1B2C6CE9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8" name="연결선: 꺾임 427">
          <a:extLst>
            <a:ext uri="{FF2B5EF4-FFF2-40B4-BE49-F238E27FC236}">
              <a16:creationId xmlns:a16="http://schemas.microsoft.com/office/drawing/2014/main" id="{ED72CDFF-5EC6-7EBD-B3A7-E8A9D131F2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49" name="연결선: 꺾임 429">
          <a:extLst>
            <a:ext uri="{FF2B5EF4-FFF2-40B4-BE49-F238E27FC236}">
              <a16:creationId xmlns:a16="http://schemas.microsoft.com/office/drawing/2014/main" id="{9071E895-CD40-3381-2A4E-80C53092C6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0" name="연결선: 꺾임 430">
          <a:extLst>
            <a:ext uri="{FF2B5EF4-FFF2-40B4-BE49-F238E27FC236}">
              <a16:creationId xmlns:a16="http://schemas.microsoft.com/office/drawing/2014/main" id="{19673E6A-3529-882F-8BAC-15FC764B5B2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1" name="연결선: 꺾임 431">
          <a:extLst>
            <a:ext uri="{FF2B5EF4-FFF2-40B4-BE49-F238E27FC236}">
              <a16:creationId xmlns:a16="http://schemas.microsoft.com/office/drawing/2014/main" id="{62342E7D-4B01-838F-04FA-3EDF0AF4150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2" name="연결선: 꺾임 432">
          <a:extLst>
            <a:ext uri="{FF2B5EF4-FFF2-40B4-BE49-F238E27FC236}">
              <a16:creationId xmlns:a16="http://schemas.microsoft.com/office/drawing/2014/main" id="{B1E046C4-29C4-05ED-7D3C-E9F1FE7826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3" name="연결선: 꺾임 433">
          <a:extLst>
            <a:ext uri="{FF2B5EF4-FFF2-40B4-BE49-F238E27FC236}">
              <a16:creationId xmlns:a16="http://schemas.microsoft.com/office/drawing/2014/main" id="{BE972582-BAD5-0497-6D54-359976D6C4E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4" name="연결선: 꺾임 434">
          <a:extLst>
            <a:ext uri="{FF2B5EF4-FFF2-40B4-BE49-F238E27FC236}">
              <a16:creationId xmlns:a16="http://schemas.microsoft.com/office/drawing/2014/main" id="{925E71EB-DC93-7897-67C4-70F12A69F4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5" name="연결선: 꺾임 435">
          <a:extLst>
            <a:ext uri="{FF2B5EF4-FFF2-40B4-BE49-F238E27FC236}">
              <a16:creationId xmlns:a16="http://schemas.microsoft.com/office/drawing/2014/main" id="{D8B57ED5-25EE-999B-4516-33F84FC7451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6" name="연결선: 꺾임 436">
          <a:extLst>
            <a:ext uri="{FF2B5EF4-FFF2-40B4-BE49-F238E27FC236}">
              <a16:creationId xmlns:a16="http://schemas.microsoft.com/office/drawing/2014/main" id="{C7F7A56C-24F2-6C40-6AD6-57A96AC22D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7" name="연결선: 꺾임 443">
          <a:extLst>
            <a:ext uri="{FF2B5EF4-FFF2-40B4-BE49-F238E27FC236}">
              <a16:creationId xmlns:a16="http://schemas.microsoft.com/office/drawing/2014/main" id="{A9809C8B-7789-036E-6758-C83E4D9E98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8" name="연결선: 꺾임 18367">
          <a:extLst>
            <a:ext uri="{FF2B5EF4-FFF2-40B4-BE49-F238E27FC236}">
              <a16:creationId xmlns:a16="http://schemas.microsoft.com/office/drawing/2014/main" id="{D56B832E-BA98-8C85-D4B6-1932E66BA8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59" name="연결선: 꺾임 18368">
          <a:extLst>
            <a:ext uri="{FF2B5EF4-FFF2-40B4-BE49-F238E27FC236}">
              <a16:creationId xmlns:a16="http://schemas.microsoft.com/office/drawing/2014/main" id="{566C1D45-4013-1AD1-4993-3CCA415BC5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0" name="연결선: 꺾임 18369">
          <a:extLst>
            <a:ext uri="{FF2B5EF4-FFF2-40B4-BE49-F238E27FC236}">
              <a16:creationId xmlns:a16="http://schemas.microsoft.com/office/drawing/2014/main" id="{0B42031A-EEC0-945E-DB97-0B2E2A60A3F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1" name="연결선: 꺾임 18370">
          <a:extLst>
            <a:ext uri="{FF2B5EF4-FFF2-40B4-BE49-F238E27FC236}">
              <a16:creationId xmlns:a16="http://schemas.microsoft.com/office/drawing/2014/main" id="{9EF55BF5-C628-4907-F6A7-509926991D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2" name="연결선: 꺾임 18373">
          <a:extLst>
            <a:ext uri="{FF2B5EF4-FFF2-40B4-BE49-F238E27FC236}">
              <a16:creationId xmlns:a16="http://schemas.microsoft.com/office/drawing/2014/main" id="{29491E99-BBBD-66B8-9591-79D39ED3B6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3" name="연결선: 꺾임 18374">
          <a:extLst>
            <a:ext uri="{FF2B5EF4-FFF2-40B4-BE49-F238E27FC236}">
              <a16:creationId xmlns:a16="http://schemas.microsoft.com/office/drawing/2014/main" id="{3404F578-97FD-58C0-7D22-EEF15CC9E61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4" name="연결선: 꺾임 18375">
          <a:extLst>
            <a:ext uri="{FF2B5EF4-FFF2-40B4-BE49-F238E27FC236}">
              <a16:creationId xmlns:a16="http://schemas.microsoft.com/office/drawing/2014/main" id="{6DCF8F81-C805-F5C6-F08A-F8F0B16720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5" name="연결선: 꺾임 18376">
          <a:extLst>
            <a:ext uri="{FF2B5EF4-FFF2-40B4-BE49-F238E27FC236}">
              <a16:creationId xmlns:a16="http://schemas.microsoft.com/office/drawing/2014/main" id="{D641EEBC-206C-43CC-2722-EBE19ECAC58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6" name="연결선: 꺾임 18377">
          <a:extLst>
            <a:ext uri="{FF2B5EF4-FFF2-40B4-BE49-F238E27FC236}">
              <a16:creationId xmlns:a16="http://schemas.microsoft.com/office/drawing/2014/main" id="{38F2D30B-E9F5-31F9-6F5F-AB4C2C818C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7" name="연결선: 꺾임 18378">
          <a:extLst>
            <a:ext uri="{FF2B5EF4-FFF2-40B4-BE49-F238E27FC236}">
              <a16:creationId xmlns:a16="http://schemas.microsoft.com/office/drawing/2014/main" id="{D0765E54-4E55-05BA-F507-0DD6BF0DE11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8" name="연결선: 꺾임 18387">
          <a:extLst>
            <a:ext uri="{FF2B5EF4-FFF2-40B4-BE49-F238E27FC236}">
              <a16:creationId xmlns:a16="http://schemas.microsoft.com/office/drawing/2014/main" id="{8948D063-989B-BC85-1B22-978AB4C89F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69" name="연결선: 꺾임 62116">
          <a:extLst>
            <a:ext uri="{FF2B5EF4-FFF2-40B4-BE49-F238E27FC236}">
              <a16:creationId xmlns:a16="http://schemas.microsoft.com/office/drawing/2014/main" id="{4FEEF578-733D-A2A6-F456-969D14B98E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0" name="연결선: 꺾임 62117">
          <a:extLst>
            <a:ext uri="{FF2B5EF4-FFF2-40B4-BE49-F238E27FC236}">
              <a16:creationId xmlns:a16="http://schemas.microsoft.com/office/drawing/2014/main" id="{73C0560A-6154-4E3E-FB50-D4DE96354FE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1" name="연결선: 꺾임 62118">
          <a:extLst>
            <a:ext uri="{FF2B5EF4-FFF2-40B4-BE49-F238E27FC236}">
              <a16:creationId xmlns:a16="http://schemas.microsoft.com/office/drawing/2014/main" id="{F8F9F1CE-287B-3268-1B26-F8133A1474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2" name="연결선: 꺾임 62119">
          <a:extLst>
            <a:ext uri="{FF2B5EF4-FFF2-40B4-BE49-F238E27FC236}">
              <a16:creationId xmlns:a16="http://schemas.microsoft.com/office/drawing/2014/main" id="{C2AE30CE-3CBE-A724-5BF2-3971988F759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3" name="연결선: 꺾임 62120">
          <a:extLst>
            <a:ext uri="{FF2B5EF4-FFF2-40B4-BE49-F238E27FC236}">
              <a16:creationId xmlns:a16="http://schemas.microsoft.com/office/drawing/2014/main" id="{CDAADF45-90E7-A4A2-829F-058FB0C591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4" name="연결선: 꺾임 62121">
          <a:extLst>
            <a:ext uri="{FF2B5EF4-FFF2-40B4-BE49-F238E27FC236}">
              <a16:creationId xmlns:a16="http://schemas.microsoft.com/office/drawing/2014/main" id="{1BC1095B-4C7D-3D70-CC7A-E5D28EAC4EF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5" name="연결선: 꺾임 62122">
          <a:extLst>
            <a:ext uri="{FF2B5EF4-FFF2-40B4-BE49-F238E27FC236}">
              <a16:creationId xmlns:a16="http://schemas.microsoft.com/office/drawing/2014/main" id="{362E6842-026B-75CA-1BD3-8DE42DD719D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6" name="연결선: 꺾임 62123">
          <a:extLst>
            <a:ext uri="{FF2B5EF4-FFF2-40B4-BE49-F238E27FC236}">
              <a16:creationId xmlns:a16="http://schemas.microsoft.com/office/drawing/2014/main" id="{F71B0B5B-AD55-1C20-39EA-F9048A05C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7" name="연결선: 꺾임 62124">
          <a:extLst>
            <a:ext uri="{FF2B5EF4-FFF2-40B4-BE49-F238E27FC236}">
              <a16:creationId xmlns:a16="http://schemas.microsoft.com/office/drawing/2014/main" id="{CA28ECB2-44AD-FAE9-4DE2-DCE7275EB04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8" name="연결선: 꺾임 62125">
          <a:extLst>
            <a:ext uri="{FF2B5EF4-FFF2-40B4-BE49-F238E27FC236}">
              <a16:creationId xmlns:a16="http://schemas.microsoft.com/office/drawing/2014/main" id="{D41893A4-30FD-F91E-566B-34B680DA9BD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79" name="연결선: 꺾임 62132">
          <a:extLst>
            <a:ext uri="{FF2B5EF4-FFF2-40B4-BE49-F238E27FC236}">
              <a16:creationId xmlns:a16="http://schemas.microsoft.com/office/drawing/2014/main" id="{17AC0FBB-78A8-712F-D891-D2E662FFFB0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0" name="연결선: 꺾임 440">
          <a:extLst>
            <a:ext uri="{FF2B5EF4-FFF2-40B4-BE49-F238E27FC236}">
              <a16:creationId xmlns:a16="http://schemas.microsoft.com/office/drawing/2014/main" id="{5224A423-8A9D-66BF-F004-28E102C6BE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1" name="연결선: 꺾임 441">
          <a:extLst>
            <a:ext uri="{FF2B5EF4-FFF2-40B4-BE49-F238E27FC236}">
              <a16:creationId xmlns:a16="http://schemas.microsoft.com/office/drawing/2014/main" id="{2104BB4C-B369-B756-B27F-16C215015F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2" name="연결선: 꺾임 442">
          <a:extLst>
            <a:ext uri="{FF2B5EF4-FFF2-40B4-BE49-F238E27FC236}">
              <a16:creationId xmlns:a16="http://schemas.microsoft.com/office/drawing/2014/main" id="{7D68910D-1456-1D22-C8BE-C328D9FE24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3" name="연결선: 꺾임 444">
          <a:extLst>
            <a:ext uri="{FF2B5EF4-FFF2-40B4-BE49-F238E27FC236}">
              <a16:creationId xmlns:a16="http://schemas.microsoft.com/office/drawing/2014/main" id="{5BB96183-2CC4-CCBD-1EAC-BDDD41F86B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4" name="연결선: 꺾임 445">
          <a:extLst>
            <a:ext uri="{FF2B5EF4-FFF2-40B4-BE49-F238E27FC236}">
              <a16:creationId xmlns:a16="http://schemas.microsoft.com/office/drawing/2014/main" id="{4C8E2ADA-3E41-B169-1B29-1D699351852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5" name="연결선: 꺾임 446">
          <a:extLst>
            <a:ext uri="{FF2B5EF4-FFF2-40B4-BE49-F238E27FC236}">
              <a16:creationId xmlns:a16="http://schemas.microsoft.com/office/drawing/2014/main" id="{0D45CD94-FE22-2022-7906-CD3E04AF663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6" name="연결선: 꺾임 17986">
          <a:extLst>
            <a:ext uri="{FF2B5EF4-FFF2-40B4-BE49-F238E27FC236}">
              <a16:creationId xmlns:a16="http://schemas.microsoft.com/office/drawing/2014/main" id="{DB5DDE53-6158-4111-8D8C-9A71058F3C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7" name="연결선: 꺾임 17991">
          <a:extLst>
            <a:ext uri="{FF2B5EF4-FFF2-40B4-BE49-F238E27FC236}">
              <a16:creationId xmlns:a16="http://schemas.microsoft.com/office/drawing/2014/main" id="{368213BE-49D9-944B-0015-878EF90C1BB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8" name="연결선: 꺾임 18003">
          <a:extLst>
            <a:ext uri="{FF2B5EF4-FFF2-40B4-BE49-F238E27FC236}">
              <a16:creationId xmlns:a16="http://schemas.microsoft.com/office/drawing/2014/main" id="{15C1D3CB-CFEA-BCEF-46F6-EF2C07EFB32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89" name="연결선: 꺾임 18004">
          <a:extLst>
            <a:ext uri="{FF2B5EF4-FFF2-40B4-BE49-F238E27FC236}">
              <a16:creationId xmlns:a16="http://schemas.microsoft.com/office/drawing/2014/main" id="{1A0012ED-6CC1-6AA8-708E-489F84E30D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0" name="연결선: 꺾임 2477">
          <a:extLst>
            <a:ext uri="{FF2B5EF4-FFF2-40B4-BE49-F238E27FC236}">
              <a16:creationId xmlns:a16="http://schemas.microsoft.com/office/drawing/2014/main" id="{091B2847-4F2D-D438-CC14-E3D9183B9C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1" name="연결선: 꺾임 2478">
          <a:extLst>
            <a:ext uri="{FF2B5EF4-FFF2-40B4-BE49-F238E27FC236}">
              <a16:creationId xmlns:a16="http://schemas.microsoft.com/office/drawing/2014/main" id="{9345A063-F1F6-7EB9-280B-6716CEB038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2" name="연결선: 꺾임 2479">
          <a:extLst>
            <a:ext uri="{FF2B5EF4-FFF2-40B4-BE49-F238E27FC236}">
              <a16:creationId xmlns:a16="http://schemas.microsoft.com/office/drawing/2014/main" id="{43607C7D-8A7E-53A3-7F95-E10481A3ECB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3" name="연결선: 꺾임 2480">
          <a:extLst>
            <a:ext uri="{FF2B5EF4-FFF2-40B4-BE49-F238E27FC236}">
              <a16:creationId xmlns:a16="http://schemas.microsoft.com/office/drawing/2014/main" id="{D6033A7A-5A61-BD29-89D9-5A98A934E8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4" name="연결선: 꺾임 2481">
          <a:extLst>
            <a:ext uri="{FF2B5EF4-FFF2-40B4-BE49-F238E27FC236}">
              <a16:creationId xmlns:a16="http://schemas.microsoft.com/office/drawing/2014/main" id="{81CD929A-31F4-29A6-26AE-36157D66C3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5" name="연결선: 꺾임 2482">
          <a:extLst>
            <a:ext uri="{FF2B5EF4-FFF2-40B4-BE49-F238E27FC236}">
              <a16:creationId xmlns:a16="http://schemas.microsoft.com/office/drawing/2014/main" id="{AF23E42B-D3C0-ACD1-034C-8CF0425557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6" name="연결선: 꺾임 2483">
          <a:extLst>
            <a:ext uri="{FF2B5EF4-FFF2-40B4-BE49-F238E27FC236}">
              <a16:creationId xmlns:a16="http://schemas.microsoft.com/office/drawing/2014/main" id="{903ECEB2-72B8-FAB9-F223-BF7C4E316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7" name="연결선: 꺾임 2484">
          <a:extLst>
            <a:ext uri="{FF2B5EF4-FFF2-40B4-BE49-F238E27FC236}">
              <a16:creationId xmlns:a16="http://schemas.microsoft.com/office/drawing/2014/main" id="{5C26AACC-19EC-6B53-B586-17547915C0E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8" name="연결선: 꺾임 2485">
          <a:extLst>
            <a:ext uri="{FF2B5EF4-FFF2-40B4-BE49-F238E27FC236}">
              <a16:creationId xmlns:a16="http://schemas.microsoft.com/office/drawing/2014/main" id="{52328498-A7BA-8938-8E23-FCB74F6F25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499" name="연결선: 꺾임 2486">
          <a:extLst>
            <a:ext uri="{FF2B5EF4-FFF2-40B4-BE49-F238E27FC236}">
              <a16:creationId xmlns:a16="http://schemas.microsoft.com/office/drawing/2014/main" id="{355623AA-9992-7101-99BF-9809A4D4C5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0" name="연결선: 꺾임 2487">
          <a:extLst>
            <a:ext uri="{FF2B5EF4-FFF2-40B4-BE49-F238E27FC236}">
              <a16:creationId xmlns:a16="http://schemas.microsoft.com/office/drawing/2014/main" id="{B25D5133-FF2F-7256-5C4D-727F8C1E4E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1" name="연결선: 꺾임 2433">
          <a:extLst>
            <a:ext uri="{FF2B5EF4-FFF2-40B4-BE49-F238E27FC236}">
              <a16:creationId xmlns:a16="http://schemas.microsoft.com/office/drawing/2014/main" id="{30792351-8D81-E52C-EA58-E74C9AD455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2" name="연결선: 꺾임 2434">
          <a:extLst>
            <a:ext uri="{FF2B5EF4-FFF2-40B4-BE49-F238E27FC236}">
              <a16:creationId xmlns:a16="http://schemas.microsoft.com/office/drawing/2014/main" id="{8FF19DFA-C053-00D8-8B94-A4AE50847C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3" name="연결선: 꺾임 2435">
          <a:extLst>
            <a:ext uri="{FF2B5EF4-FFF2-40B4-BE49-F238E27FC236}">
              <a16:creationId xmlns:a16="http://schemas.microsoft.com/office/drawing/2014/main" id="{5F06A930-32DD-B67B-F559-9E7D7D535F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4" name="연결선: 꺾임 2436">
          <a:extLst>
            <a:ext uri="{FF2B5EF4-FFF2-40B4-BE49-F238E27FC236}">
              <a16:creationId xmlns:a16="http://schemas.microsoft.com/office/drawing/2014/main" id="{AE82803C-E802-52E0-405D-3802B96C85F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5" name="연결선: 꺾임 2437">
          <a:extLst>
            <a:ext uri="{FF2B5EF4-FFF2-40B4-BE49-F238E27FC236}">
              <a16:creationId xmlns:a16="http://schemas.microsoft.com/office/drawing/2014/main" id="{977E78C2-10C8-F9DA-1422-6674C7332DC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6" name="연결선: 꺾임 2457">
          <a:extLst>
            <a:ext uri="{FF2B5EF4-FFF2-40B4-BE49-F238E27FC236}">
              <a16:creationId xmlns:a16="http://schemas.microsoft.com/office/drawing/2014/main" id="{95FAFAC5-D61A-4063-E1CD-390655067E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7" name="연결선: 꺾임 2458">
          <a:extLst>
            <a:ext uri="{FF2B5EF4-FFF2-40B4-BE49-F238E27FC236}">
              <a16:creationId xmlns:a16="http://schemas.microsoft.com/office/drawing/2014/main" id="{4107CA3C-47F1-5CFA-2E2D-EC5975629C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8" name="연결선: 꺾임 2459">
          <a:extLst>
            <a:ext uri="{FF2B5EF4-FFF2-40B4-BE49-F238E27FC236}">
              <a16:creationId xmlns:a16="http://schemas.microsoft.com/office/drawing/2014/main" id="{C7A000B4-B748-2C34-983D-B1CFA2C8BF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09" name="연결선: 꺾임 2466">
          <a:extLst>
            <a:ext uri="{FF2B5EF4-FFF2-40B4-BE49-F238E27FC236}">
              <a16:creationId xmlns:a16="http://schemas.microsoft.com/office/drawing/2014/main" id="{D015B141-BBDC-0551-5716-7A995B0A3A8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0" name="연결선: 꺾임 2467">
          <a:extLst>
            <a:ext uri="{FF2B5EF4-FFF2-40B4-BE49-F238E27FC236}">
              <a16:creationId xmlns:a16="http://schemas.microsoft.com/office/drawing/2014/main" id="{9E836831-F0BE-DA38-B39B-708EDAD2A6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1" name="연결선: 꺾임 18263">
          <a:extLst>
            <a:ext uri="{FF2B5EF4-FFF2-40B4-BE49-F238E27FC236}">
              <a16:creationId xmlns:a16="http://schemas.microsoft.com/office/drawing/2014/main" id="{30AA94DB-1360-EB9D-38DE-3C8C742592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2" name="연결선: 꺾임 18264">
          <a:extLst>
            <a:ext uri="{FF2B5EF4-FFF2-40B4-BE49-F238E27FC236}">
              <a16:creationId xmlns:a16="http://schemas.microsoft.com/office/drawing/2014/main" id="{5F17D7CF-45A5-893C-E91A-255A321BAE3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3" name="연결선: 꺾임 18265">
          <a:extLst>
            <a:ext uri="{FF2B5EF4-FFF2-40B4-BE49-F238E27FC236}">
              <a16:creationId xmlns:a16="http://schemas.microsoft.com/office/drawing/2014/main" id="{D843DA89-673F-0D96-01B8-5F31D7C60B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4" name="연결선: 꺾임 18266">
          <a:extLst>
            <a:ext uri="{FF2B5EF4-FFF2-40B4-BE49-F238E27FC236}">
              <a16:creationId xmlns:a16="http://schemas.microsoft.com/office/drawing/2014/main" id="{9DC17A82-FB6D-DC45-451D-9A62CAA03F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5" name="연결선: 꺾임 18267">
          <a:extLst>
            <a:ext uri="{FF2B5EF4-FFF2-40B4-BE49-F238E27FC236}">
              <a16:creationId xmlns:a16="http://schemas.microsoft.com/office/drawing/2014/main" id="{56490844-A435-D684-B373-F1D850BCE5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6" name="연결선: 꺾임 18268">
          <a:extLst>
            <a:ext uri="{FF2B5EF4-FFF2-40B4-BE49-F238E27FC236}">
              <a16:creationId xmlns:a16="http://schemas.microsoft.com/office/drawing/2014/main" id="{7209B692-2486-D4D1-06A5-0631476415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7" name="연결선: 꺾임 18269">
          <a:extLst>
            <a:ext uri="{FF2B5EF4-FFF2-40B4-BE49-F238E27FC236}">
              <a16:creationId xmlns:a16="http://schemas.microsoft.com/office/drawing/2014/main" id="{5DAA7B36-C0E5-2C58-823B-82B2A2DCB7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8" name="연결선: 꺾임 18273">
          <a:extLst>
            <a:ext uri="{FF2B5EF4-FFF2-40B4-BE49-F238E27FC236}">
              <a16:creationId xmlns:a16="http://schemas.microsoft.com/office/drawing/2014/main" id="{A40E5CC3-B93E-AE6F-F86A-F1145D9C7D5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19" name="연결선: 꺾임 18305">
          <a:extLst>
            <a:ext uri="{FF2B5EF4-FFF2-40B4-BE49-F238E27FC236}">
              <a16:creationId xmlns:a16="http://schemas.microsoft.com/office/drawing/2014/main" id="{3B7810BA-FD3C-99E7-AF97-EEF19923208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0" name="연결선: 꺾임 18306">
          <a:extLst>
            <a:ext uri="{FF2B5EF4-FFF2-40B4-BE49-F238E27FC236}">
              <a16:creationId xmlns:a16="http://schemas.microsoft.com/office/drawing/2014/main" id="{B13219BB-F8FE-2553-9209-D1600AC6AD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1" name="연결선: 꺾임 18307">
          <a:extLst>
            <a:ext uri="{FF2B5EF4-FFF2-40B4-BE49-F238E27FC236}">
              <a16:creationId xmlns:a16="http://schemas.microsoft.com/office/drawing/2014/main" id="{B64EA305-6805-4BDE-77B0-C148A6E960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2" name="연결선: 꺾임 18308">
          <a:extLst>
            <a:ext uri="{FF2B5EF4-FFF2-40B4-BE49-F238E27FC236}">
              <a16:creationId xmlns:a16="http://schemas.microsoft.com/office/drawing/2014/main" id="{A346E55C-6E49-5C1D-3474-821D7349B0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3" name="연결선: 꺾임 18309">
          <a:extLst>
            <a:ext uri="{FF2B5EF4-FFF2-40B4-BE49-F238E27FC236}">
              <a16:creationId xmlns:a16="http://schemas.microsoft.com/office/drawing/2014/main" id="{D5AABE44-FDA2-80A2-E619-383EA484F3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4" name="연결선: 꺾임 18310">
          <a:extLst>
            <a:ext uri="{FF2B5EF4-FFF2-40B4-BE49-F238E27FC236}">
              <a16:creationId xmlns:a16="http://schemas.microsoft.com/office/drawing/2014/main" id="{C791A174-66C9-DE2B-DB8A-34593C1713F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5" name="연결선: 꺾임 18313">
          <a:extLst>
            <a:ext uri="{FF2B5EF4-FFF2-40B4-BE49-F238E27FC236}">
              <a16:creationId xmlns:a16="http://schemas.microsoft.com/office/drawing/2014/main" id="{911EB91D-D3F5-FEF3-A3B9-5864A0A90CD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6" name="연결선: 꺾임 18314">
          <a:extLst>
            <a:ext uri="{FF2B5EF4-FFF2-40B4-BE49-F238E27FC236}">
              <a16:creationId xmlns:a16="http://schemas.microsoft.com/office/drawing/2014/main" id="{251A2221-8055-7273-B8ED-28A7AB9206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7" name="연결선: 꺾임 18315">
          <a:extLst>
            <a:ext uri="{FF2B5EF4-FFF2-40B4-BE49-F238E27FC236}">
              <a16:creationId xmlns:a16="http://schemas.microsoft.com/office/drawing/2014/main" id="{7FCC945A-90B8-9E17-3A38-3E8A447028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8" name="연결선: 꺾임 18316">
          <a:extLst>
            <a:ext uri="{FF2B5EF4-FFF2-40B4-BE49-F238E27FC236}">
              <a16:creationId xmlns:a16="http://schemas.microsoft.com/office/drawing/2014/main" id="{91644D22-BE4D-9A5D-133D-72C7B0E546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29" name="연결선: 꺾임 18317">
          <a:extLst>
            <a:ext uri="{FF2B5EF4-FFF2-40B4-BE49-F238E27FC236}">
              <a16:creationId xmlns:a16="http://schemas.microsoft.com/office/drawing/2014/main" id="{24F1E69C-EF50-617F-964D-1BC212BCA9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0" name="연결선: 꺾임 18396">
          <a:extLst>
            <a:ext uri="{FF2B5EF4-FFF2-40B4-BE49-F238E27FC236}">
              <a16:creationId xmlns:a16="http://schemas.microsoft.com/office/drawing/2014/main" id="{C2E6A109-CEAF-699B-F7AF-D6B3AD479AF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1" name="연결선: 꺾임 18397">
          <a:extLst>
            <a:ext uri="{FF2B5EF4-FFF2-40B4-BE49-F238E27FC236}">
              <a16:creationId xmlns:a16="http://schemas.microsoft.com/office/drawing/2014/main" id="{A6CB8C9D-59A4-5AE9-C34B-EF9D751D98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2" name="연결선: 꺾임 18398">
          <a:extLst>
            <a:ext uri="{FF2B5EF4-FFF2-40B4-BE49-F238E27FC236}">
              <a16:creationId xmlns:a16="http://schemas.microsoft.com/office/drawing/2014/main" id="{8B2BCDB7-DB0E-F649-31ED-EC16F668FE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3" name="연결선: 꺾임 18399">
          <a:extLst>
            <a:ext uri="{FF2B5EF4-FFF2-40B4-BE49-F238E27FC236}">
              <a16:creationId xmlns:a16="http://schemas.microsoft.com/office/drawing/2014/main" id="{02DA55F2-FE1C-9517-EADC-4DBDBDC026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4" name="연결선: 꺾임 18400">
          <a:extLst>
            <a:ext uri="{FF2B5EF4-FFF2-40B4-BE49-F238E27FC236}">
              <a16:creationId xmlns:a16="http://schemas.microsoft.com/office/drawing/2014/main" id="{6CB956A2-9D3E-7AEF-E9D2-2C35E981FC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5" name="연결선: 꺾임 18403">
          <a:extLst>
            <a:ext uri="{FF2B5EF4-FFF2-40B4-BE49-F238E27FC236}">
              <a16:creationId xmlns:a16="http://schemas.microsoft.com/office/drawing/2014/main" id="{22331717-7865-60D5-405F-40B14E29C1C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6" name="연결선: 꺾임 18404">
          <a:extLst>
            <a:ext uri="{FF2B5EF4-FFF2-40B4-BE49-F238E27FC236}">
              <a16:creationId xmlns:a16="http://schemas.microsoft.com/office/drawing/2014/main" id="{6A5065FC-F64A-D7E6-C6BA-49DC28792D2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7" name="연결선: 꺾임 18405">
          <a:extLst>
            <a:ext uri="{FF2B5EF4-FFF2-40B4-BE49-F238E27FC236}">
              <a16:creationId xmlns:a16="http://schemas.microsoft.com/office/drawing/2014/main" id="{C3C5B41E-1B5D-1651-F329-99EF9A8723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8" name="연결선: 꺾임 18406">
          <a:extLst>
            <a:ext uri="{FF2B5EF4-FFF2-40B4-BE49-F238E27FC236}">
              <a16:creationId xmlns:a16="http://schemas.microsoft.com/office/drawing/2014/main" id="{055A9D46-C5CF-862F-56B0-0CE8BA287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39" name="연결선: 꺾임 18407">
          <a:extLst>
            <a:ext uri="{FF2B5EF4-FFF2-40B4-BE49-F238E27FC236}">
              <a16:creationId xmlns:a16="http://schemas.microsoft.com/office/drawing/2014/main" id="{CF0A0756-29AC-3651-B1C4-DA04138C75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0" name="연결선: 꺾임 64591">
          <a:extLst>
            <a:ext uri="{FF2B5EF4-FFF2-40B4-BE49-F238E27FC236}">
              <a16:creationId xmlns:a16="http://schemas.microsoft.com/office/drawing/2014/main" id="{8015E8C4-F396-80AD-AA42-4759A1C9BB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1" name="연결선: 꺾임 64592">
          <a:extLst>
            <a:ext uri="{FF2B5EF4-FFF2-40B4-BE49-F238E27FC236}">
              <a16:creationId xmlns:a16="http://schemas.microsoft.com/office/drawing/2014/main" id="{1228ADDA-6DC2-8A24-67A4-6C6340840F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2" name="연결선: 꺾임 64593">
          <a:extLst>
            <a:ext uri="{FF2B5EF4-FFF2-40B4-BE49-F238E27FC236}">
              <a16:creationId xmlns:a16="http://schemas.microsoft.com/office/drawing/2014/main" id="{16E611CA-1EAB-736D-8905-AA47D43B61C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3" name="연결선: 꺾임 64594">
          <a:extLst>
            <a:ext uri="{FF2B5EF4-FFF2-40B4-BE49-F238E27FC236}">
              <a16:creationId xmlns:a16="http://schemas.microsoft.com/office/drawing/2014/main" id="{F566698F-FD89-DB8D-32BC-C8A81F868C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4" name="연결선: 꺾임 64595">
          <a:extLst>
            <a:ext uri="{FF2B5EF4-FFF2-40B4-BE49-F238E27FC236}">
              <a16:creationId xmlns:a16="http://schemas.microsoft.com/office/drawing/2014/main" id="{6F73A9E4-FCE4-3A3A-CB13-C99A2D3EF72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5" name="연결선: 꺾임 64596">
          <a:extLst>
            <a:ext uri="{FF2B5EF4-FFF2-40B4-BE49-F238E27FC236}">
              <a16:creationId xmlns:a16="http://schemas.microsoft.com/office/drawing/2014/main" id="{B13E5ACB-06E7-A76D-7B48-96EFC83E95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6" name="연결선: 꺾임 64597">
          <a:extLst>
            <a:ext uri="{FF2B5EF4-FFF2-40B4-BE49-F238E27FC236}">
              <a16:creationId xmlns:a16="http://schemas.microsoft.com/office/drawing/2014/main" id="{B9AF528A-0E52-1F0C-8B76-5ECA727DD89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7" name="연결선: 꺾임 64598">
          <a:extLst>
            <a:ext uri="{FF2B5EF4-FFF2-40B4-BE49-F238E27FC236}">
              <a16:creationId xmlns:a16="http://schemas.microsoft.com/office/drawing/2014/main" id="{9D278007-F6BA-1C7E-8EC0-4CDF46CC97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8" name="연결선: 꺾임 64599">
          <a:extLst>
            <a:ext uri="{FF2B5EF4-FFF2-40B4-BE49-F238E27FC236}">
              <a16:creationId xmlns:a16="http://schemas.microsoft.com/office/drawing/2014/main" id="{55DC73EB-3527-1D10-7D11-1516E20B2D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49" name="연결선: 꺾임 64600">
          <a:extLst>
            <a:ext uri="{FF2B5EF4-FFF2-40B4-BE49-F238E27FC236}">
              <a16:creationId xmlns:a16="http://schemas.microsoft.com/office/drawing/2014/main" id="{EC32FE25-2E5F-5500-EEBD-3FC13A56591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0" name="연결선: 꺾임 64658">
          <a:extLst>
            <a:ext uri="{FF2B5EF4-FFF2-40B4-BE49-F238E27FC236}">
              <a16:creationId xmlns:a16="http://schemas.microsoft.com/office/drawing/2014/main" id="{C8F71CE3-D0DC-9E8D-A0E5-FC851AE355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1" name="연결선: 꺾임 64659">
          <a:extLst>
            <a:ext uri="{FF2B5EF4-FFF2-40B4-BE49-F238E27FC236}">
              <a16:creationId xmlns:a16="http://schemas.microsoft.com/office/drawing/2014/main" id="{68918ACC-EC34-E764-C212-D50EA4F9BE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2" name="연결선: 꺾임 64660">
          <a:extLst>
            <a:ext uri="{FF2B5EF4-FFF2-40B4-BE49-F238E27FC236}">
              <a16:creationId xmlns:a16="http://schemas.microsoft.com/office/drawing/2014/main" id="{75926721-4588-BC60-44C9-C146B57B1E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3" name="연결선: 꺾임 64661">
          <a:extLst>
            <a:ext uri="{FF2B5EF4-FFF2-40B4-BE49-F238E27FC236}">
              <a16:creationId xmlns:a16="http://schemas.microsoft.com/office/drawing/2014/main" id="{8816DA43-8919-80DC-31A2-DE94378BF3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4" name="연결선: 꺾임 64662">
          <a:extLst>
            <a:ext uri="{FF2B5EF4-FFF2-40B4-BE49-F238E27FC236}">
              <a16:creationId xmlns:a16="http://schemas.microsoft.com/office/drawing/2014/main" id="{87774F9E-30AA-1E1A-D794-1E298107C1E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5" name="연결선: 꺾임 64663">
          <a:extLst>
            <a:ext uri="{FF2B5EF4-FFF2-40B4-BE49-F238E27FC236}">
              <a16:creationId xmlns:a16="http://schemas.microsoft.com/office/drawing/2014/main" id="{6329C6D5-F619-1F2D-6B09-3213F9F01A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6" name="연결선: 꺾임 64664">
          <a:extLst>
            <a:ext uri="{FF2B5EF4-FFF2-40B4-BE49-F238E27FC236}">
              <a16:creationId xmlns:a16="http://schemas.microsoft.com/office/drawing/2014/main" id="{659477BA-2EC3-16A6-B272-4E34C9A523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7" name="연결선: 꺾임 64665">
          <a:extLst>
            <a:ext uri="{FF2B5EF4-FFF2-40B4-BE49-F238E27FC236}">
              <a16:creationId xmlns:a16="http://schemas.microsoft.com/office/drawing/2014/main" id="{348CCC7F-B659-BEB3-7670-B98ECEA7A8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8" name="연결선: 꺾임 64666">
          <a:extLst>
            <a:ext uri="{FF2B5EF4-FFF2-40B4-BE49-F238E27FC236}">
              <a16:creationId xmlns:a16="http://schemas.microsoft.com/office/drawing/2014/main" id="{B163337C-95A8-E97B-4DF3-EA4F4DA33C2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59" name="연결선: 꺾임 64667">
          <a:extLst>
            <a:ext uri="{FF2B5EF4-FFF2-40B4-BE49-F238E27FC236}">
              <a16:creationId xmlns:a16="http://schemas.microsoft.com/office/drawing/2014/main" id="{C33D440F-D11B-22D4-5A27-D5A11872DA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0" name="연결선: 꺾임 64579">
          <a:extLst>
            <a:ext uri="{FF2B5EF4-FFF2-40B4-BE49-F238E27FC236}">
              <a16:creationId xmlns:a16="http://schemas.microsoft.com/office/drawing/2014/main" id="{E180AEDE-F913-684F-E14B-0881F6A8545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1" name="연결선: 꺾임 64580">
          <a:extLst>
            <a:ext uri="{FF2B5EF4-FFF2-40B4-BE49-F238E27FC236}">
              <a16:creationId xmlns:a16="http://schemas.microsoft.com/office/drawing/2014/main" id="{851BD537-42E6-9DD9-A94C-81FD6A5A5CF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2" name="연결선: 꺾임 64581">
          <a:extLst>
            <a:ext uri="{FF2B5EF4-FFF2-40B4-BE49-F238E27FC236}">
              <a16:creationId xmlns:a16="http://schemas.microsoft.com/office/drawing/2014/main" id="{43E23B32-A2DC-4923-9DCB-9802B18CA83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3" name="연결선: 꺾임 64582">
          <a:extLst>
            <a:ext uri="{FF2B5EF4-FFF2-40B4-BE49-F238E27FC236}">
              <a16:creationId xmlns:a16="http://schemas.microsoft.com/office/drawing/2014/main" id="{A1018D63-9922-4639-A242-6EBA802655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4" name="연결선: 꺾임 64583">
          <a:extLst>
            <a:ext uri="{FF2B5EF4-FFF2-40B4-BE49-F238E27FC236}">
              <a16:creationId xmlns:a16="http://schemas.microsoft.com/office/drawing/2014/main" id="{8DF48960-EC53-78B7-2494-581C3804E7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5" name="연결선: 꺾임 64584">
          <a:extLst>
            <a:ext uri="{FF2B5EF4-FFF2-40B4-BE49-F238E27FC236}">
              <a16:creationId xmlns:a16="http://schemas.microsoft.com/office/drawing/2014/main" id="{D3B4B3DA-289E-7DDF-19ED-27A42453A8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6" name="연결선: 꺾임 64585">
          <a:extLst>
            <a:ext uri="{FF2B5EF4-FFF2-40B4-BE49-F238E27FC236}">
              <a16:creationId xmlns:a16="http://schemas.microsoft.com/office/drawing/2014/main" id="{797566CF-0847-4137-6F16-502ED3F6A4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7" name="연결선: 꺾임 64586">
          <a:extLst>
            <a:ext uri="{FF2B5EF4-FFF2-40B4-BE49-F238E27FC236}">
              <a16:creationId xmlns:a16="http://schemas.microsoft.com/office/drawing/2014/main" id="{C2EEF254-496F-CAE9-BC7F-FBEDE3CE155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8" name="연결선: 꺾임 64587">
          <a:extLst>
            <a:ext uri="{FF2B5EF4-FFF2-40B4-BE49-F238E27FC236}">
              <a16:creationId xmlns:a16="http://schemas.microsoft.com/office/drawing/2014/main" id="{9017D050-7A1C-A4EC-DB91-A6F4B343A3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69" name="연결선: 꺾임 64588">
          <a:extLst>
            <a:ext uri="{FF2B5EF4-FFF2-40B4-BE49-F238E27FC236}">
              <a16:creationId xmlns:a16="http://schemas.microsoft.com/office/drawing/2014/main" id="{DC81478F-1AAF-52BD-C2CA-7F7613AFC20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0" name="연결선: 꺾임 65019">
          <a:extLst>
            <a:ext uri="{FF2B5EF4-FFF2-40B4-BE49-F238E27FC236}">
              <a16:creationId xmlns:a16="http://schemas.microsoft.com/office/drawing/2014/main" id="{F2D0AFAE-B380-81DD-6BF0-B31F7523DC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1" name="연결선: 꺾임 65020">
          <a:extLst>
            <a:ext uri="{FF2B5EF4-FFF2-40B4-BE49-F238E27FC236}">
              <a16:creationId xmlns:a16="http://schemas.microsoft.com/office/drawing/2014/main" id="{A2072DD2-C818-C6B3-4213-FA4F7ADEC3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2" name="연결선: 꺾임 65021">
          <a:extLst>
            <a:ext uri="{FF2B5EF4-FFF2-40B4-BE49-F238E27FC236}">
              <a16:creationId xmlns:a16="http://schemas.microsoft.com/office/drawing/2014/main" id="{2134B19A-39DB-7ECF-8619-1E6FBF0C95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3" name="연결선: 꺾임 65022">
          <a:extLst>
            <a:ext uri="{FF2B5EF4-FFF2-40B4-BE49-F238E27FC236}">
              <a16:creationId xmlns:a16="http://schemas.microsoft.com/office/drawing/2014/main" id="{0093F780-C991-A5BF-F1D4-6F92FD29B6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4" name="연결선: 꺾임 2468">
          <a:extLst>
            <a:ext uri="{FF2B5EF4-FFF2-40B4-BE49-F238E27FC236}">
              <a16:creationId xmlns:a16="http://schemas.microsoft.com/office/drawing/2014/main" id="{7E53FD18-7FE8-E4A9-20A1-0CF009FBE7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5" name="연결선: 꺾임 2469">
          <a:extLst>
            <a:ext uri="{FF2B5EF4-FFF2-40B4-BE49-F238E27FC236}">
              <a16:creationId xmlns:a16="http://schemas.microsoft.com/office/drawing/2014/main" id="{D261BA0D-C275-EF8D-DE8E-2038574820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6" name="연결선: 꺾임 2470">
          <a:extLst>
            <a:ext uri="{FF2B5EF4-FFF2-40B4-BE49-F238E27FC236}">
              <a16:creationId xmlns:a16="http://schemas.microsoft.com/office/drawing/2014/main" id="{C92C36E2-D264-B650-B798-7371DBFFBF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7" name="연결선: 꺾임 2471">
          <a:extLst>
            <a:ext uri="{FF2B5EF4-FFF2-40B4-BE49-F238E27FC236}">
              <a16:creationId xmlns:a16="http://schemas.microsoft.com/office/drawing/2014/main" id="{BA2DE6AE-7FF0-2678-B408-E9D4BBD0A7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8" name="연결선: 꺾임 2476">
          <a:extLst>
            <a:ext uri="{FF2B5EF4-FFF2-40B4-BE49-F238E27FC236}">
              <a16:creationId xmlns:a16="http://schemas.microsoft.com/office/drawing/2014/main" id="{5B639AF2-FF79-81A4-08FA-AE790AE57E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79" name="연결선: 꺾임 2488">
          <a:extLst>
            <a:ext uri="{FF2B5EF4-FFF2-40B4-BE49-F238E27FC236}">
              <a16:creationId xmlns:a16="http://schemas.microsoft.com/office/drawing/2014/main" id="{40D0BF11-2E97-7B8C-CA04-BC3240B963F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0" name="연결선: 꺾임 62141">
          <a:extLst>
            <a:ext uri="{FF2B5EF4-FFF2-40B4-BE49-F238E27FC236}">
              <a16:creationId xmlns:a16="http://schemas.microsoft.com/office/drawing/2014/main" id="{984EC6B8-6410-9852-70F2-56D8C1D640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1" name="연결선: 꺾임 62142">
          <a:extLst>
            <a:ext uri="{FF2B5EF4-FFF2-40B4-BE49-F238E27FC236}">
              <a16:creationId xmlns:a16="http://schemas.microsoft.com/office/drawing/2014/main" id="{804E1636-2A0D-4D5E-C353-26DAADEE99F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2" name="연결선: 꺾임 18005">
          <a:extLst>
            <a:ext uri="{FF2B5EF4-FFF2-40B4-BE49-F238E27FC236}">
              <a16:creationId xmlns:a16="http://schemas.microsoft.com/office/drawing/2014/main" id="{52C625CC-AC12-A021-DFF0-DE6F5EA4FB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3" name="연결선: 꺾임 18006">
          <a:extLst>
            <a:ext uri="{FF2B5EF4-FFF2-40B4-BE49-F238E27FC236}">
              <a16:creationId xmlns:a16="http://schemas.microsoft.com/office/drawing/2014/main" id="{91870151-864C-F45F-2D28-F39B58055F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4" name="연결선: 꺾임 18007">
          <a:extLst>
            <a:ext uri="{FF2B5EF4-FFF2-40B4-BE49-F238E27FC236}">
              <a16:creationId xmlns:a16="http://schemas.microsoft.com/office/drawing/2014/main" id="{9923D2D8-1117-2AAC-967B-0C9A9645F5C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5" name="연결선: 꺾임 18008">
          <a:extLst>
            <a:ext uri="{FF2B5EF4-FFF2-40B4-BE49-F238E27FC236}">
              <a16:creationId xmlns:a16="http://schemas.microsoft.com/office/drawing/2014/main" id="{E05FEC3F-8527-3587-8CDB-789893BC82F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6" name="연결선: 꺾임 18009">
          <a:extLst>
            <a:ext uri="{FF2B5EF4-FFF2-40B4-BE49-F238E27FC236}">
              <a16:creationId xmlns:a16="http://schemas.microsoft.com/office/drawing/2014/main" id="{E03B5B41-67AF-FAF0-B4A0-D0726D60713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7" name="연결선: 꺾임 18014">
          <a:extLst>
            <a:ext uri="{FF2B5EF4-FFF2-40B4-BE49-F238E27FC236}">
              <a16:creationId xmlns:a16="http://schemas.microsoft.com/office/drawing/2014/main" id="{D9E72948-D6B0-9E28-6A81-184CEC0873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8" name="연결선: 꺾임 18015">
          <a:extLst>
            <a:ext uri="{FF2B5EF4-FFF2-40B4-BE49-F238E27FC236}">
              <a16:creationId xmlns:a16="http://schemas.microsoft.com/office/drawing/2014/main" id="{C251DE3C-B811-A6A0-1735-2B7A534008F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89" name="연결선: 꺾임 18018">
          <a:extLst>
            <a:ext uri="{FF2B5EF4-FFF2-40B4-BE49-F238E27FC236}">
              <a16:creationId xmlns:a16="http://schemas.microsoft.com/office/drawing/2014/main" id="{AA5C8949-BE46-9526-CE80-F065C16405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0" name="연결선: 꺾임 18092">
          <a:extLst>
            <a:ext uri="{FF2B5EF4-FFF2-40B4-BE49-F238E27FC236}">
              <a16:creationId xmlns:a16="http://schemas.microsoft.com/office/drawing/2014/main" id="{E475088F-3262-56AE-FAD2-24AA9888629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1" name="연결선: 꺾임 18093">
          <a:extLst>
            <a:ext uri="{FF2B5EF4-FFF2-40B4-BE49-F238E27FC236}">
              <a16:creationId xmlns:a16="http://schemas.microsoft.com/office/drawing/2014/main" id="{51C742BC-6B54-1837-3F39-B0144B1C05E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2" name="연결선: 꺾임 18094">
          <a:extLst>
            <a:ext uri="{FF2B5EF4-FFF2-40B4-BE49-F238E27FC236}">
              <a16:creationId xmlns:a16="http://schemas.microsoft.com/office/drawing/2014/main" id="{19E0BC51-DFB7-DE5E-144C-9ACD06B36E9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3" name="연결선: 꺾임 18095">
          <a:extLst>
            <a:ext uri="{FF2B5EF4-FFF2-40B4-BE49-F238E27FC236}">
              <a16:creationId xmlns:a16="http://schemas.microsoft.com/office/drawing/2014/main" id="{A03E2225-B689-ECE1-4A7F-C9D4067895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4" name="연결선: 꺾임 18096">
          <a:extLst>
            <a:ext uri="{FF2B5EF4-FFF2-40B4-BE49-F238E27FC236}">
              <a16:creationId xmlns:a16="http://schemas.microsoft.com/office/drawing/2014/main" id="{9A8987D1-8A18-1092-EA8A-889A9632618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5" name="연결선: 꺾임 18097">
          <a:extLst>
            <a:ext uri="{FF2B5EF4-FFF2-40B4-BE49-F238E27FC236}">
              <a16:creationId xmlns:a16="http://schemas.microsoft.com/office/drawing/2014/main" id="{0188D246-7F65-6949-9D3A-B47A36106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6" name="연결선: 꺾임 18098">
          <a:extLst>
            <a:ext uri="{FF2B5EF4-FFF2-40B4-BE49-F238E27FC236}">
              <a16:creationId xmlns:a16="http://schemas.microsoft.com/office/drawing/2014/main" id="{3106AB82-738C-27C7-C365-F4C5FA6D31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7" name="연결선: 꺾임 18101">
          <a:extLst>
            <a:ext uri="{FF2B5EF4-FFF2-40B4-BE49-F238E27FC236}">
              <a16:creationId xmlns:a16="http://schemas.microsoft.com/office/drawing/2014/main" id="{E52F2EBD-908A-C926-9E72-C1E2E78000B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8" name="연결선: 꺾임 18104">
          <a:extLst>
            <a:ext uri="{FF2B5EF4-FFF2-40B4-BE49-F238E27FC236}">
              <a16:creationId xmlns:a16="http://schemas.microsoft.com/office/drawing/2014/main" id="{9793BD45-ABA1-9786-F0ED-99B3980C1A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599" name="연결선: 꺾임 18105">
          <a:extLst>
            <a:ext uri="{FF2B5EF4-FFF2-40B4-BE49-F238E27FC236}">
              <a16:creationId xmlns:a16="http://schemas.microsoft.com/office/drawing/2014/main" id="{9B76579F-F040-D589-0610-B83F09DFAB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0" name="연결선: 꺾임 18557">
          <a:extLst>
            <a:ext uri="{FF2B5EF4-FFF2-40B4-BE49-F238E27FC236}">
              <a16:creationId xmlns:a16="http://schemas.microsoft.com/office/drawing/2014/main" id="{51B6FA91-CDE0-BDDD-FF12-36455873FA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1" name="연결선: 꺾임 18558">
          <a:extLst>
            <a:ext uri="{FF2B5EF4-FFF2-40B4-BE49-F238E27FC236}">
              <a16:creationId xmlns:a16="http://schemas.microsoft.com/office/drawing/2014/main" id="{C8D308AD-171E-D90B-6E82-5B7ECBEA60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2" name="연결선: 꺾임 65023">
          <a:extLst>
            <a:ext uri="{FF2B5EF4-FFF2-40B4-BE49-F238E27FC236}">
              <a16:creationId xmlns:a16="http://schemas.microsoft.com/office/drawing/2014/main" id="{57ADA8EC-06EE-A9B7-EB46-61BB02420A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3" name="연결선: 꺾임 65024">
          <a:extLst>
            <a:ext uri="{FF2B5EF4-FFF2-40B4-BE49-F238E27FC236}">
              <a16:creationId xmlns:a16="http://schemas.microsoft.com/office/drawing/2014/main" id="{8A5A6EA0-4258-7024-E290-46177D560C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4" name="연결선: 꺾임 65025">
          <a:extLst>
            <a:ext uri="{FF2B5EF4-FFF2-40B4-BE49-F238E27FC236}">
              <a16:creationId xmlns:a16="http://schemas.microsoft.com/office/drawing/2014/main" id="{E37EA1BD-B445-A188-21A4-0DEAE6E4144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5" name="연결선: 꺾임 65026">
          <a:extLst>
            <a:ext uri="{FF2B5EF4-FFF2-40B4-BE49-F238E27FC236}">
              <a16:creationId xmlns:a16="http://schemas.microsoft.com/office/drawing/2014/main" id="{21306D9D-C7A4-4012-39E8-4B4F864131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6" name="연결선: 꺾임 65027">
          <a:extLst>
            <a:ext uri="{FF2B5EF4-FFF2-40B4-BE49-F238E27FC236}">
              <a16:creationId xmlns:a16="http://schemas.microsoft.com/office/drawing/2014/main" id="{EFA5DEB7-5BDA-C859-2442-4B90CED6AA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7" name="연결선: 꺾임 65028">
          <a:extLst>
            <a:ext uri="{FF2B5EF4-FFF2-40B4-BE49-F238E27FC236}">
              <a16:creationId xmlns:a16="http://schemas.microsoft.com/office/drawing/2014/main" id="{AE37AE3B-0FEB-F91C-0831-55D01E8867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8" name="연결선: 꺾임 65029">
          <a:extLst>
            <a:ext uri="{FF2B5EF4-FFF2-40B4-BE49-F238E27FC236}">
              <a16:creationId xmlns:a16="http://schemas.microsoft.com/office/drawing/2014/main" id="{D2062BCC-D9E4-FCE4-6B13-6A4E3EC56B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09" name="연결선: 꺾임 65030">
          <a:extLst>
            <a:ext uri="{FF2B5EF4-FFF2-40B4-BE49-F238E27FC236}">
              <a16:creationId xmlns:a16="http://schemas.microsoft.com/office/drawing/2014/main" id="{B984029B-012D-9FE2-2F5B-DD8B6B607B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0" name="연결선: 꺾임 1">
          <a:extLst>
            <a:ext uri="{FF2B5EF4-FFF2-40B4-BE49-F238E27FC236}">
              <a16:creationId xmlns:a16="http://schemas.microsoft.com/office/drawing/2014/main" id="{FE770DC8-1770-3341-F8E5-ECC3728B26B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1" name="연결선: 꺾임 2">
          <a:extLst>
            <a:ext uri="{FF2B5EF4-FFF2-40B4-BE49-F238E27FC236}">
              <a16:creationId xmlns:a16="http://schemas.microsoft.com/office/drawing/2014/main" id="{1B58055E-5481-832C-843E-F06B9CBD1A8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2" name="연결선: 꺾임 3">
          <a:extLst>
            <a:ext uri="{FF2B5EF4-FFF2-40B4-BE49-F238E27FC236}">
              <a16:creationId xmlns:a16="http://schemas.microsoft.com/office/drawing/2014/main" id="{35405D84-FD62-8EFC-0FEA-EDC869ED3C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3" name="연결선: 꺾임 4">
          <a:extLst>
            <a:ext uri="{FF2B5EF4-FFF2-40B4-BE49-F238E27FC236}">
              <a16:creationId xmlns:a16="http://schemas.microsoft.com/office/drawing/2014/main" id="{F8F3C140-5BFC-70A2-5B34-4F4506B39A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4" name="연결선: 꺾임 5">
          <a:extLst>
            <a:ext uri="{FF2B5EF4-FFF2-40B4-BE49-F238E27FC236}">
              <a16:creationId xmlns:a16="http://schemas.microsoft.com/office/drawing/2014/main" id="{72A04482-9EB7-812D-74E0-41D795EB45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5" name="연결선: 꺾임 6">
          <a:extLst>
            <a:ext uri="{FF2B5EF4-FFF2-40B4-BE49-F238E27FC236}">
              <a16:creationId xmlns:a16="http://schemas.microsoft.com/office/drawing/2014/main" id="{8BC4F911-3FCB-81DB-CF72-0CD3456F7EF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6" name="연결선: 꺾임 7">
          <a:extLst>
            <a:ext uri="{FF2B5EF4-FFF2-40B4-BE49-F238E27FC236}">
              <a16:creationId xmlns:a16="http://schemas.microsoft.com/office/drawing/2014/main" id="{B88AD0BF-6DF5-3E77-B695-7199C702FB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7" name="연결선: 꺾임 8">
          <a:extLst>
            <a:ext uri="{FF2B5EF4-FFF2-40B4-BE49-F238E27FC236}">
              <a16:creationId xmlns:a16="http://schemas.microsoft.com/office/drawing/2014/main" id="{4C9FEC97-849D-1345-E481-B6532653D2B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8" name="연결선: 꺾임 13">
          <a:extLst>
            <a:ext uri="{FF2B5EF4-FFF2-40B4-BE49-F238E27FC236}">
              <a16:creationId xmlns:a16="http://schemas.microsoft.com/office/drawing/2014/main" id="{AC5675C3-B306-9F79-04AB-32013A168E1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19" name="연결선: 꺾임 14">
          <a:extLst>
            <a:ext uri="{FF2B5EF4-FFF2-40B4-BE49-F238E27FC236}">
              <a16:creationId xmlns:a16="http://schemas.microsoft.com/office/drawing/2014/main" id="{4EB79892-F20B-6BB3-5119-044C4CA3028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0" name="연결선: 꺾임 15">
          <a:extLst>
            <a:ext uri="{FF2B5EF4-FFF2-40B4-BE49-F238E27FC236}">
              <a16:creationId xmlns:a16="http://schemas.microsoft.com/office/drawing/2014/main" id="{52F2AE0E-2E54-46A3-C84D-13981CF065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1" name="연결선: 꺾임 25">
          <a:extLst>
            <a:ext uri="{FF2B5EF4-FFF2-40B4-BE49-F238E27FC236}">
              <a16:creationId xmlns:a16="http://schemas.microsoft.com/office/drawing/2014/main" id="{D8A5C15E-4674-B050-14E8-92AF66AB101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2" name="연결선: 꺾임 26">
          <a:extLst>
            <a:ext uri="{FF2B5EF4-FFF2-40B4-BE49-F238E27FC236}">
              <a16:creationId xmlns:a16="http://schemas.microsoft.com/office/drawing/2014/main" id="{CF0552C7-2268-43CC-AC33-ABE1C12E34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3" name="연결선: 꺾임 27">
          <a:extLst>
            <a:ext uri="{FF2B5EF4-FFF2-40B4-BE49-F238E27FC236}">
              <a16:creationId xmlns:a16="http://schemas.microsoft.com/office/drawing/2014/main" id="{FD3BACAC-B665-CECA-A225-8CB2E640A1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4" name="연결선: 꺾임 28">
          <a:extLst>
            <a:ext uri="{FF2B5EF4-FFF2-40B4-BE49-F238E27FC236}">
              <a16:creationId xmlns:a16="http://schemas.microsoft.com/office/drawing/2014/main" id="{5F07CD6B-A8A7-DC1C-CF49-A9B9C37A955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5" name="연결선: 꺾임 29">
          <a:extLst>
            <a:ext uri="{FF2B5EF4-FFF2-40B4-BE49-F238E27FC236}">
              <a16:creationId xmlns:a16="http://schemas.microsoft.com/office/drawing/2014/main" id="{26ED58F9-E763-7D0D-B51B-6FFAD04372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6" name="연결선: 꺾임 30">
          <a:extLst>
            <a:ext uri="{FF2B5EF4-FFF2-40B4-BE49-F238E27FC236}">
              <a16:creationId xmlns:a16="http://schemas.microsoft.com/office/drawing/2014/main" id="{59FD4D27-821B-8C65-BFAF-BB6154DD2E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7" name="연결선: 꺾임 31">
          <a:extLst>
            <a:ext uri="{FF2B5EF4-FFF2-40B4-BE49-F238E27FC236}">
              <a16:creationId xmlns:a16="http://schemas.microsoft.com/office/drawing/2014/main" id="{945C5FD5-70FD-F173-2EFC-F67F532FFAC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8" name="연결선: 꺾임 32">
          <a:extLst>
            <a:ext uri="{FF2B5EF4-FFF2-40B4-BE49-F238E27FC236}">
              <a16:creationId xmlns:a16="http://schemas.microsoft.com/office/drawing/2014/main" id="{8253923E-3D0D-B3F4-7C15-F87DF40916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29" name="연결선: 꺾임 37">
          <a:extLst>
            <a:ext uri="{FF2B5EF4-FFF2-40B4-BE49-F238E27FC236}">
              <a16:creationId xmlns:a16="http://schemas.microsoft.com/office/drawing/2014/main" id="{A78D2D55-BC5D-DB43-B682-E06392605F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630" name="연결선: 꺾임 64694">
          <a:extLst>
            <a:ext uri="{FF2B5EF4-FFF2-40B4-BE49-F238E27FC236}">
              <a16:creationId xmlns:a16="http://schemas.microsoft.com/office/drawing/2014/main" id="{9B384537-05A3-0F1B-C4A0-DED8632386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0</xdr:colOff>
      <xdr:row>3</xdr:row>
      <xdr:rowOff>76073</xdr:rowOff>
    </xdr:from>
    <xdr:to>
      <xdr:col>47</xdr:col>
      <xdr:colOff>0</xdr:colOff>
      <xdr:row>73</xdr:row>
      <xdr:rowOff>0</xdr:rowOff>
    </xdr:to>
    <xdr:cxnSp macro="">
      <xdr:nvCxnSpPr>
        <xdr:cNvPr id="631" name="직선 화살표 연결선 630"/>
        <xdr:cNvCxnSpPr/>
      </xdr:nvCxnSpPr>
      <xdr:spPr>
        <a:xfrm>
          <a:off x="12496800" y="819023"/>
          <a:ext cx="0" cy="10515727"/>
        </a:xfrm>
        <a:prstGeom prst="straightConnector1">
          <a:avLst/>
        </a:prstGeom>
        <a:ln w="6350">
          <a:solidFill>
            <a:srgbClr val="BFBFBF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3</xdr:row>
      <xdr:rowOff>76073</xdr:rowOff>
    </xdr:from>
    <xdr:to>
      <xdr:col>63</xdr:col>
      <xdr:colOff>0</xdr:colOff>
      <xdr:row>73</xdr:row>
      <xdr:rowOff>0</xdr:rowOff>
    </xdr:to>
    <xdr:cxnSp macro="">
      <xdr:nvCxnSpPr>
        <xdr:cNvPr id="632" name="직선 화살표 연결선 631"/>
        <xdr:cNvCxnSpPr/>
      </xdr:nvCxnSpPr>
      <xdr:spPr>
        <a:xfrm>
          <a:off x="14782800" y="819023"/>
          <a:ext cx="0" cy="10515727"/>
        </a:xfrm>
        <a:prstGeom prst="straightConnector1">
          <a:avLst/>
        </a:prstGeom>
        <a:ln w="6350">
          <a:solidFill>
            <a:srgbClr val="BFBFBF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3</xdr:row>
      <xdr:rowOff>76073</xdr:rowOff>
    </xdr:from>
    <xdr:to>
      <xdr:col>79</xdr:col>
      <xdr:colOff>0</xdr:colOff>
      <xdr:row>73</xdr:row>
      <xdr:rowOff>0</xdr:rowOff>
    </xdr:to>
    <xdr:cxnSp macro="">
      <xdr:nvCxnSpPr>
        <xdr:cNvPr id="633" name="직선 화살표 연결선 632"/>
        <xdr:cNvCxnSpPr/>
      </xdr:nvCxnSpPr>
      <xdr:spPr>
        <a:xfrm>
          <a:off x="17068800" y="819023"/>
          <a:ext cx="0" cy="10515727"/>
        </a:xfrm>
        <a:prstGeom prst="straightConnector1">
          <a:avLst/>
        </a:prstGeom>
        <a:ln w="6350">
          <a:solidFill>
            <a:srgbClr val="BFBFBF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81643</xdr:colOff>
      <xdr:row>3</xdr:row>
      <xdr:rowOff>76073</xdr:rowOff>
    </xdr:from>
    <xdr:to>
      <xdr:col>54</xdr:col>
      <xdr:colOff>81643</xdr:colOff>
      <xdr:row>73</xdr:row>
      <xdr:rowOff>0</xdr:rowOff>
    </xdr:to>
    <xdr:cxnSp macro="">
      <xdr:nvCxnSpPr>
        <xdr:cNvPr id="634" name="직선 화살표 연결선 633"/>
        <xdr:cNvCxnSpPr/>
      </xdr:nvCxnSpPr>
      <xdr:spPr>
        <a:xfrm>
          <a:off x="13578568" y="819023"/>
          <a:ext cx="0" cy="10515727"/>
        </a:xfrm>
        <a:prstGeom prst="straightConnector1">
          <a:avLst/>
        </a:prstGeom>
        <a:ln w="6350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0</xdr:colOff>
      <xdr:row>72</xdr:row>
      <xdr:rowOff>19050</xdr:rowOff>
    </xdr:from>
    <xdr:to>
      <xdr:col>83</xdr:col>
      <xdr:colOff>103324</xdr:colOff>
      <xdr:row>72</xdr:row>
      <xdr:rowOff>133350</xdr:rowOff>
    </xdr:to>
    <xdr:sp macro="" textlink="">
      <xdr:nvSpPr>
        <xdr:cNvPr id="635" name="69"/>
        <xdr:cNvSpPr/>
      </xdr:nvSpPr>
      <xdr:spPr>
        <a:xfrm>
          <a:off x="16497300" y="11201400"/>
          <a:ext cx="1246324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75</xdr:col>
      <xdr:colOff>0</xdr:colOff>
      <xdr:row>72</xdr:row>
      <xdr:rowOff>76200</xdr:rowOff>
    </xdr:from>
    <xdr:to>
      <xdr:col>75</xdr:col>
      <xdr:colOff>0</xdr:colOff>
      <xdr:row>72</xdr:row>
      <xdr:rowOff>76200</xdr:rowOff>
    </xdr:to>
    <xdr:cxnSp macro="">
      <xdr:nvCxnSpPr>
        <xdr:cNvPr id="636" name="직선 화살표 연결선 635"/>
        <xdr:cNvCxnSpPr/>
      </xdr:nvCxnSpPr>
      <xdr:spPr>
        <a:xfrm>
          <a:off x="16497300" y="112585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20411</xdr:colOff>
      <xdr:row>71</xdr:row>
      <xdr:rowOff>19050</xdr:rowOff>
    </xdr:from>
    <xdr:to>
      <xdr:col>83</xdr:col>
      <xdr:colOff>42090</xdr:colOff>
      <xdr:row>71</xdr:row>
      <xdr:rowOff>133350</xdr:rowOff>
    </xdr:to>
    <xdr:sp macro="" textlink="">
      <xdr:nvSpPr>
        <xdr:cNvPr id="637" name="68"/>
        <xdr:cNvSpPr/>
      </xdr:nvSpPr>
      <xdr:spPr>
        <a:xfrm>
          <a:off x="17374961" y="11049000"/>
          <a:ext cx="307429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81</xdr:col>
      <xdr:colOff>20411</xdr:colOff>
      <xdr:row>71</xdr:row>
      <xdr:rowOff>76200</xdr:rowOff>
    </xdr:from>
    <xdr:to>
      <xdr:col>81</xdr:col>
      <xdr:colOff>20411</xdr:colOff>
      <xdr:row>71</xdr:row>
      <xdr:rowOff>76200</xdr:rowOff>
    </xdr:to>
    <xdr:cxnSp macro="">
      <xdr:nvCxnSpPr>
        <xdr:cNvPr id="638" name="직선 화살표 연결선 637"/>
        <xdr:cNvCxnSpPr/>
      </xdr:nvCxnSpPr>
      <xdr:spPr>
        <a:xfrm>
          <a:off x="17374961" y="111061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0</xdr:colOff>
      <xdr:row>70</xdr:row>
      <xdr:rowOff>19050</xdr:rowOff>
    </xdr:from>
    <xdr:to>
      <xdr:col>83</xdr:col>
      <xdr:colOff>103324</xdr:colOff>
      <xdr:row>70</xdr:row>
      <xdr:rowOff>133350</xdr:rowOff>
    </xdr:to>
    <xdr:sp macro="" textlink="">
      <xdr:nvSpPr>
        <xdr:cNvPr id="639" name="67"/>
        <xdr:cNvSpPr/>
      </xdr:nvSpPr>
      <xdr:spPr>
        <a:xfrm>
          <a:off x="16497300" y="10896600"/>
          <a:ext cx="1246324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75</xdr:col>
      <xdr:colOff>0</xdr:colOff>
      <xdr:row>70</xdr:row>
      <xdr:rowOff>76200</xdr:rowOff>
    </xdr:from>
    <xdr:to>
      <xdr:col>75</xdr:col>
      <xdr:colOff>0</xdr:colOff>
      <xdr:row>70</xdr:row>
      <xdr:rowOff>76200</xdr:rowOff>
    </xdr:to>
    <xdr:cxnSp macro="">
      <xdr:nvCxnSpPr>
        <xdr:cNvPr id="640" name="직선 화살표 연결선 639"/>
        <xdr:cNvCxnSpPr/>
      </xdr:nvCxnSpPr>
      <xdr:spPr>
        <a:xfrm>
          <a:off x="16497300" y="109537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61232</xdr:colOff>
      <xdr:row>69</xdr:row>
      <xdr:rowOff>19050</xdr:rowOff>
    </xdr:from>
    <xdr:to>
      <xdr:col>83</xdr:col>
      <xdr:colOff>103324</xdr:colOff>
      <xdr:row>69</xdr:row>
      <xdr:rowOff>133350</xdr:rowOff>
    </xdr:to>
    <xdr:sp macro="" textlink="">
      <xdr:nvSpPr>
        <xdr:cNvPr id="641" name="66"/>
        <xdr:cNvSpPr/>
      </xdr:nvSpPr>
      <xdr:spPr>
        <a:xfrm>
          <a:off x="17130032" y="10744200"/>
          <a:ext cx="613592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79</xdr:col>
      <xdr:colOff>61232</xdr:colOff>
      <xdr:row>69</xdr:row>
      <xdr:rowOff>76200</xdr:rowOff>
    </xdr:from>
    <xdr:to>
      <xdr:col>79</xdr:col>
      <xdr:colOff>61232</xdr:colOff>
      <xdr:row>69</xdr:row>
      <xdr:rowOff>76200</xdr:rowOff>
    </xdr:to>
    <xdr:cxnSp macro="">
      <xdr:nvCxnSpPr>
        <xdr:cNvPr id="642" name="직선 화살표 연결선 641"/>
        <xdr:cNvCxnSpPr/>
      </xdr:nvCxnSpPr>
      <xdr:spPr>
        <a:xfrm>
          <a:off x="17130032" y="108013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0</xdr:colOff>
      <xdr:row>68</xdr:row>
      <xdr:rowOff>19050</xdr:rowOff>
    </xdr:from>
    <xdr:to>
      <xdr:col>79</xdr:col>
      <xdr:colOff>62502</xdr:colOff>
      <xdr:row>68</xdr:row>
      <xdr:rowOff>133350</xdr:rowOff>
    </xdr:to>
    <xdr:sp macro="" textlink="">
      <xdr:nvSpPr>
        <xdr:cNvPr id="643" name="65"/>
        <xdr:cNvSpPr/>
      </xdr:nvSpPr>
      <xdr:spPr>
        <a:xfrm>
          <a:off x="16497300" y="10591800"/>
          <a:ext cx="634002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75</xdr:col>
      <xdr:colOff>0</xdr:colOff>
      <xdr:row>68</xdr:row>
      <xdr:rowOff>76200</xdr:rowOff>
    </xdr:from>
    <xdr:to>
      <xdr:col>75</xdr:col>
      <xdr:colOff>0</xdr:colOff>
      <xdr:row>68</xdr:row>
      <xdr:rowOff>76200</xdr:rowOff>
    </xdr:to>
    <xdr:cxnSp macro="">
      <xdr:nvCxnSpPr>
        <xdr:cNvPr id="644" name="직선 화살표 연결선 643"/>
        <xdr:cNvCxnSpPr/>
      </xdr:nvCxnSpPr>
      <xdr:spPr>
        <a:xfrm>
          <a:off x="16497300" y="106489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0</xdr:colOff>
      <xdr:row>67</xdr:row>
      <xdr:rowOff>19050</xdr:rowOff>
    </xdr:from>
    <xdr:to>
      <xdr:col>83</xdr:col>
      <xdr:colOff>103324</xdr:colOff>
      <xdr:row>67</xdr:row>
      <xdr:rowOff>133350</xdr:rowOff>
    </xdr:to>
    <xdr:sp macro="" textlink="">
      <xdr:nvSpPr>
        <xdr:cNvPr id="645" name="64"/>
        <xdr:cNvSpPr/>
      </xdr:nvSpPr>
      <xdr:spPr>
        <a:xfrm>
          <a:off x="16497300" y="10439400"/>
          <a:ext cx="1246324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75</xdr:col>
      <xdr:colOff>0</xdr:colOff>
      <xdr:row>67</xdr:row>
      <xdr:rowOff>76200</xdr:rowOff>
    </xdr:from>
    <xdr:to>
      <xdr:col>75</xdr:col>
      <xdr:colOff>0</xdr:colOff>
      <xdr:row>67</xdr:row>
      <xdr:rowOff>76200</xdr:rowOff>
    </xdr:to>
    <xdr:cxnSp macro="">
      <xdr:nvCxnSpPr>
        <xdr:cNvPr id="646" name="직선 화살표 연결선 645"/>
        <xdr:cNvCxnSpPr/>
      </xdr:nvCxnSpPr>
      <xdr:spPr>
        <a:xfrm>
          <a:off x="16497300" y="104965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0</xdr:colOff>
      <xdr:row>66</xdr:row>
      <xdr:rowOff>19050</xdr:rowOff>
    </xdr:from>
    <xdr:to>
      <xdr:col>83</xdr:col>
      <xdr:colOff>103324</xdr:colOff>
      <xdr:row>66</xdr:row>
      <xdr:rowOff>133350</xdr:rowOff>
    </xdr:to>
    <xdr:sp macro="" textlink="">
      <xdr:nvSpPr>
        <xdr:cNvPr id="647" name="63"/>
        <xdr:cNvSpPr/>
      </xdr:nvSpPr>
      <xdr:spPr>
        <a:xfrm>
          <a:off x="16497300" y="10287000"/>
          <a:ext cx="1246324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75</xdr:col>
      <xdr:colOff>0</xdr:colOff>
      <xdr:row>66</xdr:row>
      <xdr:rowOff>76200</xdr:rowOff>
    </xdr:from>
    <xdr:to>
      <xdr:col>75</xdr:col>
      <xdr:colOff>0</xdr:colOff>
      <xdr:row>66</xdr:row>
      <xdr:rowOff>76200</xdr:rowOff>
    </xdr:to>
    <xdr:cxnSp macro="">
      <xdr:nvCxnSpPr>
        <xdr:cNvPr id="648" name="직선 화살표 연결선 647"/>
        <xdr:cNvCxnSpPr/>
      </xdr:nvCxnSpPr>
      <xdr:spPr>
        <a:xfrm>
          <a:off x="16497300" y="103441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65</xdr:row>
      <xdr:rowOff>19050</xdr:rowOff>
    </xdr:from>
    <xdr:to>
      <xdr:col>75</xdr:col>
      <xdr:colOff>1270</xdr:colOff>
      <xdr:row>65</xdr:row>
      <xdr:rowOff>133350</xdr:rowOff>
    </xdr:to>
    <xdr:sp macro="" textlink="">
      <xdr:nvSpPr>
        <xdr:cNvPr id="649" name="62"/>
        <xdr:cNvSpPr/>
      </xdr:nvSpPr>
      <xdr:spPr>
        <a:xfrm>
          <a:off x="10945585" y="10134600"/>
          <a:ext cx="555298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65</xdr:row>
      <xdr:rowOff>76200</xdr:rowOff>
    </xdr:from>
    <xdr:to>
      <xdr:col>54</xdr:col>
      <xdr:colOff>96402</xdr:colOff>
      <xdr:row>65</xdr:row>
      <xdr:rowOff>76200</xdr:rowOff>
    </xdr:to>
    <xdr:cxnSp macro="">
      <xdr:nvCxnSpPr>
        <xdr:cNvPr id="650" name="직선 화살표 연결선 649"/>
        <xdr:cNvCxnSpPr/>
      </xdr:nvCxnSpPr>
      <xdr:spPr>
        <a:xfrm>
          <a:off x="10945585" y="10191750"/>
          <a:ext cx="264774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102054</xdr:colOff>
      <xdr:row>64</xdr:row>
      <xdr:rowOff>19050</xdr:rowOff>
    </xdr:from>
    <xdr:to>
      <xdr:col>75</xdr:col>
      <xdr:colOff>1270</xdr:colOff>
      <xdr:row>64</xdr:row>
      <xdr:rowOff>133350</xdr:rowOff>
    </xdr:to>
    <xdr:sp macro="" textlink="">
      <xdr:nvSpPr>
        <xdr:cNvPr id="651" name="61"/>
        <xdr:cNvSpPr/>
      </xdr:nvSpPr>
      <xdr:spPr>
        <a:xfrm>
          <a:off x="15884979" y="9982200"/>
          <a:ext cx="613591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70</xdr:col>
      <xdr:colOff>102054</xdr:colOff>
      <xdr:row>64</xdr:row>
      <xdr:rowOff>76200</xdr:rowOff>
    </xdr:from>
    <xdr:to>
      <xdr:col>70</xdr:col>
      <xdr:colOff>102054</xdr:colOff>
      <xdr:row>64</xdr:row>
      <xdr:rowOff>76200</xdr:rowOff>
    </xdr:to>
    <xdr:cxnSp macro="">
      <xdr:nvCxnSpPr>
        <xdr:cNvPr id="652" name="직선 화살표 연결선 651"/>
        <xdr:cNvCxnSpPr/>
      </xdr:nvCxnSpPr>
      <xdr:spPr>
        <a:xfrm>
          <a:off x="15884979" y="100393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20411</xdr:colOff>
      <xdr:row>63</xdr:row>
      <xdr:rowOff>19050</xdr:rowOff>
    </xdr:from>
    <xdr:to>
      <xdr:col>70</xdr:col>
      <xdr:colOff>103324</xdr:colOff>
      <xdr:row>63</xdr:row>
      <xdr:rowOff>133350</xdr:rowOff>
    </xdr:to>
    <xdr:sp macro="" textlink="">
      <xdr:nvSpPr>
        <xdr:cNvPr id="653" name="60"/>
        <xdr:cNvSpPr/>
      </xdr:nvSpPr>
      <xdr:spPr>
        <a:xfrm>
          <a:off x="13374461" y="9829800"/>
          <a:ext cx="2511788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53</xdr:col>
      <xdr:colOff>20411</xdr:colOff>
      <xdr:row>63</xdr:row>
      <xdr:rowOff>76200</xdr:rowOff>
    </xdr:from>
    <xdr:to>
      <xdr:col>54</xdr:col>
      <xdr:colOff>103201</xdr:colOff>
      <xdr:row>63</xdr:row>
      <xdr:rowOff>76200</xdr:rowOff>
    </xdr:to>
    <xdr:cxnSp macro="">
      <xdr:nvCxnSpPr>
        <xdr:cNvPr id="654" name="직선 화살표 연결선 653"/>
        <xdr:cNvCxnSpPr/>
      </xdr:nvCxnSpPr>
      <xdr:spPr>
        <a:xfrm>
          <a:off x="13374461" y="9886950"/>
          <a:ext cx="225665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61232</xdr:colOff>
      <xdr:row>62</xdr:row>
      <xdr:rowOff>19050</xdr:rowOff>
    </xdr:from>
    <xdr:to>
      <xdr:col>53</xdr:col>
      <xdr:colOff>21681</xdr:colOff>
      <xdr:row>62</xdr:row>
      <xdr:rowOff>133350</xdr:rowOff>
    </xdr:to>
    <xdr:sp macro="" textlink="">
      <xdr:nvSpPr>
        <xdr:cNvPr id="655" name="59"/>
        <xdr:cNvSpPr/>
      </xdr:nvSpPr>
      <xdr:spPr>
        <a:xfrm>
          <a:off x="12129407" y="9677400"/>
          <a:ext cx="1246324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44</xdr:col>
      <xdr:colOff>61232</xdr:colOff>
      <xdr:row>62</xdr:row>
      <xdr:rowOff>76200</xdr:rowOff>
    </xdr:from>
    <xdr:to>
      <xdr:col>53</xdr:col>
      <xdr:colOff>20411</xdr:colOff>
      <xdr:row>62</xdr:row>
      <xdr:rowOff>76200</xdr:rowOff>
    </xdr:to>
    <xdr:cxnSp macro="">
      <xdr:nvCxnSpPr>
        <xdr:cNvPr id="656" name="직선 화살표 연결선 655"/>
        <xdr:cNvCxnSpPr/>
      </xdr:nvCxnSpPr>
      <xdr:spPr>
        <a:xfrm>
          <a:off x="12129407" y="9734550"/>
          <a:ext cx="1245054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61</xdr:row>
      <xdr:rowOff>19050</xdr:rowOff>
    </xdr:from>
    <xdr:to>
      <xdr:col>44</xdr:col>
      <xdr:colOff>62502</xdr:colOff>
      <xdr:row>61</xdr:row>
      <xdr:rowOff>133350</xdr:rowOff>
    </xdr:to>
    <xdr:sp macro="" textlink="">
      <xdr:nvSpPr>
        <xdr:cNvPr id="657" name="58"/>
        <xdr:cNvSpPr/>
      </xdr:nvSpPr>
      <xdr:spPr>
        <a:xfrm>
          <a:off x="10945585" y="9525000"/>
          <a:ext cx="1185092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61</xdr:row>
      <xdr:rowOff>76200</xdr:rowOff>
    </xdr:from>
    <xdr:to>
      <xdr:col>44</xdr:col>
      <xdr:colOff>61232</xdr:colOff>
      <xdr:row>61</xdr:row>
      <xdr:rowOff>76200</xdr:rowOff>
    </xdr:to>
    <xdr:cxnSp macro="">
      <xdr:nvCxnSpPr>
        <xdr:cNvPr id="658" name="직선 화살표 연결선 657"/>
        <xdr:cNvCxnSpPr/>
      </xdr:nvCxnSpPr>
      <xdr:spPr>
        <a:xfrm>
          <a:off x="10945585" y="9582150"/>
          <a:ext cx="118382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60</xdr:row>
      <xdr:rowOff>19050</xdr:rowOff>
    </xdr:from>
    <xdr:to>
      <xdr:col>75</xdr:col>
      <xdr:colOff>1270</xdr:colOff>
      <xdr:row>60</xdr:row>
      <xdr:rowOff>133350</xdr:rowOff>
    </xdr:to>
    <xdr:sp macro="" textlink="">
      <xdr:nvSpPr>
        <xdr:cNvPr id="659" name="57"/>
        <xdr:cNvSpPr/>
      </xdr:nvSpPr>
      <xdr:spPr>
        <a:xfrm>
          <a:off x="10945585" y="9372600"/>
          <a:ext cx="5552985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60</xdr:row>
      <xdr:rowOff>76200</xdr:rowOff>
    </xdr:from>
    <xdr:to>
      <xdr:col>54</xdr:col>
      <xdr:colOff>96402</xdr:colOff>
      <xdr:row>60</xdr:row>
      <xdr:rowOff>76200</xdr:rowOff>
    </xdr:to>
    <xdr:cxnSp macro="">
      <xdr:nvCxnSpPr>
        <xdr:cNvPr id="660" name="직선 화살표 연결선 659"/>
        <xdr:cNvCxnSpPr/>
      </xdr:nvCxnSpPr>
      <xdr:spPr>
        <a:xfrm>
          <a:off x="10945585" y="9429750"/>
          <a:ext cx="264774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59</xdr:row>
      <xdr:rowOff>19050</xdr:rowOff>
    </xdr:from>
    <xdr:to>
      <xdr:col>75</xdr:col>
      <xdr:colOff>1270</xdr:colOff>
      <xdr:row>59</xdr:row>
      <xdr:rowOff>133350</xdr:rowOff>
    </xdr:to>
    <xdr:sp macro="" textlink="">
      <xdr:nvSpPr>
        <xdr:cNvPr id="661" name="56"/>
        <xdr:cNvSpPr/>
      </xdr:nvSpPr>
      <xdr:spPr>
        <a:xfrm>
          <a:off x="10945585" y="9220200"/>
          <a:ext cx="5552985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59</xdr:row>
      <xdr:rowOff>76200</xdr:rowOff>
    </xdr:from>
    <xdr:to>
      <xdr:col>54</xdr:col>
      <xdr:colOff>96402</xdr:colOff>
      <xdr:row>59</xdr:row>
      <xdr:rowOff>76200</xdr:rowOff>
    </xdr:to>
    <xdr:cxnSp macro="">
      <xdr:nvCxnSpPr>
        <xdr:cNvPr id="662" name="직선 화살표 연결선 661"/>
        <xdr:cNvCxnSpPr/>
      </xdr:nvCxnSpPr>
      <xdr:spPr>
        <a:xfrm>
          <a:off x="10945585" y="9277350"/>
          <a:ext cx="264774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20410</xdr:colOff>
      <xdr:row>58</xdr:row>
      <xdr:rowOff>19050</xdr:rowOff>
    </xdr:from>
    <xdr:to>
      <xdr:col>66</xdr:col>
      <xdr:colOff>82913</xdr:colOff>
      <xdr:row>58</xdr:row>
      <xdr:rowOff>133350</xdr:rowOff>
    </xdr:to>
    <xdr:sp macro="" textlink="">
      <xdr:nvSpPr>
        <xdr:cNvPr id="663" name="55"/>
        <xdr:cNvSpPr/>
      </xdr:nvSpPr>
      <xdr:spPr>
        <a:xfrm>
          <a:off x="11088460" y="9067800"/>
          <a:ext cx="4205878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20410</xdr:colOff>
      <xdr:row>58</xdr:row>
      <xdr:rowOff>76200</xdr:rowOff>
    </xdr:from>
    <xdr:to>
      <xdr:col>54</xdr:col>
      <xdr:colOff>91573</xdr:colOff>
      <xdr:row>58</xdr:row>
      <xdr:rowOff>76200</xdr:rowOff>
    </xdr:to>
    <xdr:cxnSp macro="">
      <xdr:nvCxnSpPr>
        <xdr:cNvPr id="664" name="직선 화살표 연결선 663"/>
        <xdr:cNvCxnSpPr/>
      </xdr:nvCxnSpPr>
      <xdr:spPr>
        <a:xfrm>
          <a:off x="11088460" y="9124950"/>
          <a:ext cx="2500038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102054</xdr:colOff>
      <xdr:row>57</xdr:row>
      <xdr:rowOff>19050</xdr:rowOff>
    </xdr:from>
    <xdr:to>
      <xdr:col>75</xdr:col>
      <xdr:colOff>1270</xdr:colOff>
      <xdr:row>57</xdr:row>
      <xdr:rowOff>133350</xdr:rowOff>
    </xdr:to>
    <xdr:sp macro="" textlink="">
      <xdr:nvSpPr>
        <xdr:cNvPr id="665" name="54"/>
        <xdr:cNvSpPr/>
      </xdr:nvSpPr>
      <xdr:spPr>
        <a:xfrm>
          <a:off x="15884979" y="8915400"/>
          <a:ext cx="613591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70</xdr:col>
      <xdr:colOff>102054</xdr:colOff>
      <xdr:row>57</xdr:row>
      <xdr:rowOff>76200</xdr:rowOff>
    </xdr:from>
    <xdr:to>
      <xdr:col>70</xdr:col>
      <xdr:colOff>102054</xdr:colOff>
      <xdr:row>57</xdr:row>
      <xdr:rowOff>76200</xdr:rowOff>
    </xdr:to>
    <xdr:cxnSp macro="">
      <xdr:nvCxnSpPr>
        <xdr:cNvPr id="666" name="직선 화살표 연결선 665"/>
        <xdr:cNvCxnSpPr/>
      </xdr:nvCxnSpPr>
      <xdr:spPr>
        <a:xfrm>
          <a:off x="15884979" y="89725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122464</xdr:colOff>
      <xdr:row>56</xdr:row>
      <xdr:rowOff>19050</xdr:rowOff>
    </xdr:from>
    <xdr:to>
      <xdr:col>75</xdr:col>
      <xdr:colOff>1270</xdr:colOff>
      <xdr:row>56</xdr:row>
      <xdr:rowOff>133350</xdr:rowOff>
    </xdr:to>
    <xdr:sp macro="" textlink="">
      <xdr:nvSpPr>
        <xdr:cNvPr id="667" name="53"/>
        <xdr:cNvSpPr/>
      </xdr:nvSpPr>
      <xdr:spPr>
        <a:xfrm>
          <a:off x="14333764" y="8763000"/>
          <a:ext cx="2164806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59</xdr:col>
      <xdr:colOff>122464</xdr:colOff>
      <xdr:row>56</xdr:row>
      <xdr:rowOff>76200</xdr:rowOff>
    </xdr:from>
    <xdr:to>
      <xdr:col>59</xdr:col>
      <xdr:colOff>122464</xdr:colOff>
      <xdr:row>56</xdr:row>
      <xdr:rowOff>76200</xdr:rowOff>
    </xdr:to>
    <xdr:cxnSp macro="">
      <xdr:nvCxnSpPr>
        <xdr:cNvPr id="668" name="직선 화살표 연결선 667"/>
        <xdr:cNvCxnSpPr/>
      </xdr:nvCxnSpPr>
      <xdr:spPr>
        <a:xfrm>
          <a:off x="14333764" y="88201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122465</xdr:colOff>
      <xdr:row>55</xdr:row>
      <xdr:rowOff>19050</xdr:rowOff>
    </xdr:from>
    <xdr:to>
      <xdr:col>59</xdr:col>
      <xdr:colOff>103324</xdr:colOff>
      <xdr:row>55</xdr:row>
      <xdr:rowOff>133350</xdr:rowOff>
    </xdr:to>
    <xdr:sp macro="" textlink="">
      <xdr:nvSpPr>
        <xdr:cNvPr id="669" name="52"/>
        <xdr:cNvSpPr/>
      </xdr:nvSpPr>
      <xdr:spPr>
        <a:xfrm>
          <a:off x="12762140" y="8610600"/>
          <a:ext cx="1552484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48</xdr:col>
      <xdr:colOff>122465</xdr:colOff>
      <xdr:row>55</xdr:row>
      <xdr:rowOff>76200</xdr:rowOff>
    </xdr:from>
    <xdr:to>
      <xdr:col>54</xdr:col>
      <xdr:colOff>69548</xdr:colOff>
      <xdr:row>55</xdr:row>
      <xdr:rowOff>76200</xdr:rowOff>
    </xdr:to>
    <xdr:cxnSp macro="">
      <xdr:nvCxnSpPr>
        <xdr:cNvPr id="670" name="직선 화살표 연결선 669"/>
        <xdr:cNvCxnSpPr/>
      </xdr:nvCxnSpPr>
      <xdr:spPr>
        <a:xfrm>
          <a:off x="12762140" y="8667750"/>
          <a:ext cx="804333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20410</xdr:colOff>
      <xdr:row>54</xdr:row>
      <xdr:rowOff>19050</xdr:rowOff>
    </xdr:from>
    <xdr:to>
      <xdr:col>48</xdr:col>
      <xdr:colOff>123735</xdr:colOff>
      <xdr:row>54</xdr:row>
      <xdr:rowOff>133350</xdr:rowOff>
    </xdr:to>
    <xdr:sp macro="" textlink="">
      <xdr:nvSpPr>
        <xdr:cNvPr id="671" name="51"/>
        <xdr:cNvSpPr/>
      </xdr:nvSpPr>
      <xdr:spPr>
        <a:xfrm>
          <a:off x="11088460" y="8458200"/>
          <a:ext cx="1674950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20410</xdr:colOff>
      <xdr:row>54</xdr:row>
      <xdr:rowOff>76200</xdr:rowOff>
    </xdr:from>
    <xdr:to>
      <xdr:col>48</xdr:col>
      <xdr:colOff>122465</xdr:colOff>
      <xdr:row>54</xdr:row>
      <xdr:rowOff>76200</xdr:rowOff>
    </xdr:to>
    <xdr:cxnSp macro="">
      <xdr:nvCxnSpPr>
        <xdr:cNvPr id="672" name="직선 화살표 연결선 671"/>
        <xdr:cNvCxnSpPr/>
      </xdr:nvCxnSpPr>
      <xdr:spPr>
        <a:xfrm>
          <a:off x="11088460" y="8515350"/>
          <a:ext cx="167368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20410</xdr:colOff>
      <xdr:row>53</xdr:row>
      <xdr:rowOff>19050</xdr:rowOff>
    </xdr:from>
    <xdr:to>
      <xdr:col>75</xdr:col>
      <xdr:colOff>1270</xdr:colOff>
      <xdr:row>53</xdr:row>
      <xdr:rowOff>133350</xdr:rowOff>
    </xdr:to>
    <xdr:sp macro="" textlink="">
      <xdr:nvSpPr>
        <xdr:cNvPr id="673" name="50"/>
        <xdr:cNvSpPr/>
      </xdr:nvSpPr>
      <xdr:spPr>
        <a:xfrm>
          <a:off x="11088460" y="8305800"/>
          <a:ext cx="5410110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20410</xdr:colOff>
      <xdr:row>53</xdr:row>
      <xdr:rowOff>76200</xdr:rowOff>
    </xdr:from>
    <xdr:to>
      <xdr:col>55</xdr:col>
      <xdr:colOff>107755</xdr:colOff>
      <xdr:row>53</xdr:row>
      <xdr:rowOff>76200</xdr:rowOff>
    </xdr:to>
    <xdr:cxnSp macro="">
      <xdr:nvCxnSpPr>
        <xdr:cNvPr id="674" name="직선 화살표 연결선 673"/>
        <xdr:cNvCxnSpPr/>
      </xdr:nvCxnSpPr>
      <xdr:spPr>
        <a:xfrm>
          <a:off x="11088460" y="8362950"/>
          <a:ext cx="2659095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20410</xdr:colOff>
      <xdr:row>52</xdr:row>
      <xdr:rowOff>19050</xdr:rowOff>
    </xdr:from>
    <xdr:to>
      <xdr:col>75</xdr:col>
      <xdr:colOff>1270</xdr:colOff>
      <xdr:row>52</xdr:row>
      <xdr:rowOff>133350</xdr:rowOff>
    </xdr:to>
    <xdr:sp macro="" textlink="">
      <xdr:nvSpPr>
        <xdr:cNvPr id="675" name="49"/>
        <xdr:cNvSpPr/>
      </xdr:nvSpPr>
      <xdr:spPr>
        <a:xfrm>
          <a:off x="11088460" y="8153400"/>
          <a:ext cx="5410110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20410</xdr:colOff>
      <xdr:row>52</xdr:row>
      <xdr:rowOff>76200</xdr:rowOff>
    </xdr:from>
    <xdr:to>
      <xdr:col>55</xdr:col>
      <xdr:colOff>107755</xdr:colOff>
      <xdr:row>52</xdr:row>
      <xdr:rowOff>76200</xdr:rowOff>
    </xdr:to>
    <xdr:cxnSp macro="">
      <xdr:nvCxnSpPr>
        <xdr:cNvPr id="676" name="직선 화살표 연결선 675"/>
        <xdr:cNvCxnSpPr/>
      </xdr:nvCxnSpPr>
      <xdr:spPr>
        <a:xfrm>
          <a:off x="11088460" y="8210550"/>
          <a:ext cx="2659095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50</xdr:row>
      <xdr:rowOff>19050</xdr:rowOff>
    </xdr:from>
    <xdr:to>
      <xdr:col>75</xdr:col>
      <xdr:colOff>1270</xdr:colOff>
      <xdr:row>50</xdr:row>
      <xdr:rowOff>133350</xdr:rowOff>
    </xdr:to>
    <xdr:sp macro="" textlink="">
      <xdr:nvSpPr>
        <xdr:cNvPr id="677" name="47"/>
        <xdr:cNvSpPr/>
      </xdr:nvSpPr>
      <xdr:spPr>
        <a:xfrm>
          <a:off x="10945585" y="7848600"/>
          <a:ext cx="555298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50</xdr:row>
      <xdr:rowOff>76200</xdr:rowOff>
    </xdr:from>
    <xdr:to>
      <xdr:col>54</xdr:col>
      <xdr:colOff>96402</xdr:colOff>
      <xdr:row>50</xdr:row>
      <xdr:rowOff>76200</xdr:rowOff>
    </xdr:to>
    <xdr:cxnSp macro="">
      <xdr:nvCxnSpPr>
        <xdr:cNvPr id="678" name="직선 화살표 연결선 677"/>
        <xdr:cNvCxnSpPr/>
      </xdr:nvCxnSpPr>
      <xdr:spPr>
        <a:xfrm>
          <a:off x="10945585" y="7905750"/>
          <a:ext cx="264774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81643</xdr:colOff>
      <xdr:row>49</xdr:row>
      <xdr:rowOff>19050</xdr:rowOff>
    </xdr:from>
    <xdr:to>
      <xdr:col>75</xdr:col>
      <xdr:colOff>1270</xdr:colOff>
      <xdr:row>49</xdr:row>
      <xdr:rowOff>133350</xdr:rowOff>
    </xdr:to>
    <xdr:sp macro="" textlink="">
      <xdr:nvSpPr>
        <xdr:cNvPr id="679" name="46"/>
        <xdr:cNvSpPr/>
      </xdr:nvSpPr>
      <xdr:spPr>
        <a:xfrm>
          <a:off x="14292943" y="7696200"/>
          <a:ext cx="2205627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59</xdr:col>
      <xdr:colOff>81643</xdr:colOff>
      <xdr:row>49</xdr:row>
      <xdr:rowOff>76200</xdr:rowOff>
    </xdr:from>
    <xdr:to>
      <xdr:col>59</xdr:col>
      <xdr:colOff>81643</xdr:colOff>
      <xdr:row>49</xdr:row>
      <xdr:rowOff>76200</xdr:rowOff>
    </xdr:to>
    <xdr:cxnSp macro="">
      <xdr:nvCxnSpPr>
        <xdr:cNvPr id="680" name="직선 화살표 연결선 679"/>
        <xdr:cNvCxnSpPr/>
      </xdr:nvCxnSpPr>
      <xdr:spPr>
        <a:xfrm>
          <a:off x="14292943" y="77533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61232</xdr:colOff>
      <xdr:row>48</xdr:row>
      <xdr:rowOff>19050</xdr:rowOff>
    </xdr:from>
    <xdr:to>
      <xdr:col>59</xdr:col>
      <xdr:colOff>82913</xdr:colOff>
      <xdr:row>48</xdr:row>
      <xdr:rowOff>133350</xdr:rowOff>
    </xdr:to>
    <xdr:sp macro="" textlink="">
      <xdr:nvSpPr>
        <xdr:cNvPr id="681" name="45"/>
        <xdr:cNvSpPr/>
      </xdr:nvSpPr>
      <xdr:spPr>
        <a:xfrm>
          <a:off x="12129407" y="7543800"/>
          <a:ext cx="2164806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44</xdr:col>
      <xdr:colOff>61232</xdr:colOff>
      <xdr:row>48</xdr:row>
      <xdr:rowOff>76200</xdr:rowOff>
    </xdr:from>
    <xdr:to>
      <xdr:col>54</xdr:col>
      <xdr:colOff>84328</xdr:colOff>
      <xdr:row>48</xdr:row>
      <xdr:rowOff>76200</xdr:rowOff>
    </xdr:to>
    <xdr:cxnSp macro="">
      <xdr:nvCxnSpPr>
        <xdr:cNvPr id="682" name="직선 화살표 연결선 681"/>
        <xdr:cNvCxnSpPr/>
      </xdr:nvCxnSpPr>
      <xdr:spPr>
        <a:xfrm>
          <a:off x="12129407" y="7600950"/>
          <a:ext cx="1451846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47</xdr:row>
      <xdr:rowOff>19050</xdr:rowOff>
    </xdr:from>
    <xdr:to>
      <xdr:col>44</xdr:col>
      <xdr:colOff>62502</xdr:colOff>
      <xdr:row>47</xdr:row>
      <xdr:rowOff>133350</xdr:rowOff>
    </xdr:to>
    <xdr:sp macro="" textlink="">
      <xdr:nvSpPr>
        <xdr:cNvPr id="683" name="44"/>
        <xdr:cNvSpPr/>
      </xdr:nvSpPr>
      <xdr:spPr>
        <a:xfrm>
          <a:off x="10945585" y="7391400"/>
          <a:ext cx="1185092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47</xdr:row>
      <xdr:rowOff>76200</xdr:rowOff>
    </xdr:from>
    <xdr:to>
      <xdr:col>44</xdr:col>
      <xdr:colOff>61232</xdr:colOff>
      <xdr:row>47</xdr:row>
      <xdr:rowOff>76200</xdr:rowOff>
    </xdr:to>
    <xdr:cxnSp macro="">
      <xdr:nvCxnSpPr>
        <xdr:cNvPr id="684" name="직선 화살표 연결선 683"/>
        <xdr:cNvCxnSpPr/>
      </xdr:nvCxnSpPr>
      <xdr:spPr>
        <a:xfrm>
          <a:off x="10945585" y="7448550"/>
          <a:ext cx="118382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46</xdr:row>
      <xdr:rowOff>19050</xdr:rowOff>
    </xdr:from>
    <xdr:to>
      <xdr:col>75</xdr:col>
      <xdr:colOff>1270</xdr:colOff>
      <xdr:row>46</xdr:row>
      <xdr:rowOff>133350</xdr:rowOff>
    </xdr:to>
    <xdr:sp macro="" textlink="">
      <xdr:nvSpPr>
        <xdr:cNvPr id="685" name="43"/>
        <xdr:cNvSpPr/>
      </xdr:nvSpPr>
      <xdr:spPr>
        <a:xfrm>
          <a:off x="10945585" y="7239000"/>
          <a:ext cx="5552985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46</xdr:row>
      <xdr:rowOff>76200</xdr:rowOff>
    </xdr:from>
    <xdr:to>
      <xdr:col>54</xdr:col>
      <xdr:colOff>96402</xdr:colOff>
      <xdr:row>46</xdr:row>
      <xdr:rowOff>76200</xdr:rowOff>
    </xdr:to>
    <xdr:cxnSp macro="">
      <xdr:nvCxnSpPr>
        <xdr:cNvPr id="686" name="직선 화살표 연결선 685"/>
        <xdr:cNvCxnSpPr/>
      </xdr:nvCxnSpPr>
      <xdr:spPr>
        <a:xfrm>
          <a:off x="10945585" y="7296150"/>
          <a:ext cx="264774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45</xdr:row>
      <xdr:rowOff>19050</xdr:rowOff>
    </xdr:from>
    <xdr:to>
      <xdr:col>75</xdr:col>
      <xdr:colOff>1270</xdr:colOff>
      <xdr:row>45</xdr:row>
      <xdr:rowOff>133350</xdr:rowOff>
    </xdr:to>
    <xdr:sp macro="" textlink="">
      <xdr:nvSpPr>
        <xdr:cNvPr id="687" name="42"/>
        <xdr:cNvSpPr/>
      </xdr:nvSpPr>
      <xdr:spPr>
        <a:xfrm>
          <a:off x="10945585" y="7086600"/>
          <a:ext cx="555298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45</xdr:row>
      <xdr:rowOff>76200</xdr:rowOff>
    </xdr:from>
    <xdr:to>
      <xdr:col>54</xdr:col>
      <xdr:colOff>96402</xdr:colOff>
      <xdr:row>45</xdr:row>
      <xdr:rowOff>76200</xdr:rowOff>
    </xdr:to>
    <xdr:cxnSp macro="">
      <xdr:nvCxnSpPr>
        <xdr:cNvPr id="688" name="직선 화살표 연결선 687"/>
        <xdr:cNvCxnSpPr/>
      </xdr:nvCxnSpPr>
      <xdr:spPr>
        <a:xfrm>
          <a:off x="10945585" y="7143750"/>
          <a:ext cx="264774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122464</xdr:colOff>
      <xdr:row>44</xdr:row>
      <xdr:rowOff>19050</xdr:rowOff>
    </xdr:from>
    <xdr:to>
      <xdr:col>74</xdr:col>
      <xdr:colOff>123734</xdr:colOff>
      <xdr:row>44</xdr:row>
      <xdr:rowOff>133350</xdr:rowOff>
    </xdr:to>
    <xdr:sp macro="" textlink="">
      <xdr:nvSpPr>
        <xdr:cNvPr id="689" name="41"/>
        <xdr:cNvSpPr/>
      </xdr:nvSpPr>
      <xdr:spPr>
        <a:xfrm>
          <a:off x="14619514" y="6934200"/>
          <a:ext cx="185864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61</xdr:col>
      <xdr:colOff>122464</xdr:colOff>
      <xdr:row>44</xdr:row>
      <xdr:rowOff>76200</xdr:rowOff>
    </xdr:from>
    <xdr:to>
      <xdr:col>61</xdr:col>
      <xdr:colOff>122464</xdr:colOff>
      <xdr:row>44</xdr:row>
      <xdr:rowOff>76200</xdr:rowOff>
    </xdr:to>
    <xdr:cxnSp macro="">
      <xdr:nvCxnSpPr>
        <xdr:cNvPr id="690" name="직선 화살표 연결선 689"/>
        <xdr:cNvCxnSpPr/>
      </xdr:nvCxnSpPr>
      <xdr:spPr>
        <a:xfrm>
          <a:off x="14619514" y="69913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43</xdr:row>
      <xdr:rowOff>19050</xdr:rowOff>
    </xdr:from>
    <xdr:to>
      <xdr:col>61</xdr:col>
      <xdr:colOff>103324</xdr:colOff>
      <xdr:row>43</xdr:row>
      <xdr:rowOff>133350</xdr:rowOff>
    </xdr:to>
    <xdr:sp macro="" textlink="">
      <xdr:nvSpPr>
        <xdr:cNvPr id="691" name="40"/>
        <xdr:cNvSpPr/>
      </xdr:nvSpPr>
      <xdr:spPr>
        <a:xfrm>
          <a:off x="13354050" y="6781800"/>
          <a:ext cx="1246324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53</xdr:col>
      <xdr:colOff>0</xdr:colOff>
      <xdr:row>43</xdr:row>
      <xdr:rowOff>76200</xdr:rowOff>
    </xdr:from>
    <xdr:to>
      <xdr:col>54</xdr:col>
      <xdr:colOff>83499</xdr:colOff>
      <xdr:row>43</xdr:row>
      <xdr:rowOff>76200</xdr:rowOff>
    </xdr:to>
    <xdr:cxnSp macro="">
      <xdr:nvCxnSpPr>
        <xdr:cNvPr id="692" name="직선 화살표 연결선 691"/>
        <xdr:cNvCxnSpPr/>
      </xdr:nvCxnSpPr>
      <xdr:spPr>
        <a:xfrm>
          <a:off x="13354050" y="6838950"/>
          <a:ext cx="226374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61232</xdr:colOff>
      <xdr:row>42</xdr:row>
      <xdr:rowOff>19050</xdr:rowOff>
    </xdr:from>
    <xdr:to>
      <xdr:col>57</xdr:col>
      <xdr:colOff>62502</xdr:colOff>
      <xdr:row>42</xdr:row>
      <xdr:rowOff>133350</xdr:rowOff>
    </xdr:to>
    <xdr:sp macro="" textlink="">
      <xdr:nvSpPr>
        <xdr:cNvPr id="693" name="39"/>
        <xdr:cNvSpPr/>
      </xdr:nvSpPr>
      <xdr:spPr>
        <a:xfrm>
          <a:off x="12129407" y="6629400"/>
          <a:ext cx="185864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44</xdr:col>
      <xdr:colOff>61232</xdr:colOff>
      <xdr:row>42</xdr:row>
      <xdr:rowOff>76200</xdr:rowOff>
    </xdr:from>
    <xdr:to>
      <xdr:col>54</xdr:col>
      <xdr:colOff>89807</xdr:colOff>
      <xdr:row>42</xdr:row>
      <xdr:rowOff>76200</xdr:rowOff>
    </xdr:to>
    <xdr:cxnSp macro="">
      <xdr:nvCxnSpPr>
        <xdr:cNvPr id="694" name="직선 화살표 연결선 693"/>
        <xdr:cNvCxnSpPr/>
      </xdr:nvCxnSpPr>
      <xdr:spPr>
        <a:xfrm>
          <a:off x="12129407" y="6686550"/>
          <a:ext cx="1457325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41</xdr:row>
      <xdr:rowOff>19050</xdr:rowOff>
    </xdr:from>
    <xdr:to>
      <xdr:col>44</xdr:col>
      <xdr:colOff>62502</xdr:colOff>
      <xdr:row>41</xdr:row>
      <xdr:rowOff>133350</xdr:rowOff>
    </xdr:to>
    <xdr:sp macro="" textlink="">
      <xdr:nvSpPr>
        <xdr:cNvPr id="695" name="38"/>
        <xdr:cNvSpPr/>
      </xdr:nvSpPr>
      <xdr:spPr>
        <a:xfrm>
          <a:off x="10945585" y="6477000"/>
          <a:ext cx="1185092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41</xdr:row>
      <xdr:rowOff>76200</xdr:rowOff>
    </xdr:from>
    <xdr:to>
      <xdr:col>44</xdr:col>
      <xdr:colOff>61232</xdr:colOff>
      <xdr:row>41</xdr:row>
      <xdr:rowOff>76200</xdr:rowOff>
    </xdr:to>
    <xdr:cxnSp macro="">
      <xdr:nvCxnSpPr>
        <xdr:cNvPr id="696" name="직선 화살표 연결선 695"/>
        <xdr:cNvCxnSpPr/>
      </xdr:nvCxnSpPr>
      <xdr:spPr>
        <a:xfrm>
          <a:off x="10945585" y="6534150"/>
          <a:ext cx="118382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40</xdr:row>
      <xdr:rowOff>19050</xdr:rowOff>
    </xdr:from>
    <xdr:to>
      <xdr:col>75</xdr:col>
      <xdr:colOff>1270</xdr:colOff>
      <xdr:row>40</xdr:row>
      <xdr:rowOff>133350</xdr:rowOff>
    </xdr:to>
    <xdr:sp macro="" textlink="">
      <xdr:nvSpPr>
        <xdr:cNvPr id="697" name="37"/>
        <xdr:cNvSpPr/>
      </xdr:nvSpPr>
      <xdr:spPr>
        <a:xfrm>
          <a:off x="10945585" y="6324600"/>
          <a:ext cx="5552985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40</xdr:row>
      <xdr:rowOff>76200</xdr:rowOff>
    </xdr:from>
    <xdr:to>
      <xdr:col>54</xdr:col>
      <xdr:colOff>69177</xdr:colOff>
      <xdr:row>40</xdr:row>
      <xdr:rowOff>76200</xdr:rowOff>
    </xdr:to>
    <xdr:cxnSp macro="">
      <xdr:nvCxnSpPr>
        <xdr:cNvPr id="698" name="직선 화살표 연결선 697"/>
        <xdr:cNvCxnSpPr/>
      </xdr:nvCxnSpPr>
      <xdr:spPr>
        <a:xfrm>
          <a:off x="10945585" y="6381750"/>
          <a:ext cx="2620517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39</xdr:row>
      <xdr:rowOff>19050</xdr:rowOff>
    </xdr:from>
    <xdr:to>
      <xdr:col>75</xdr:col>
      <xdr:colOff>1270</xdr:colOff>
      <xdr:row>39</xdr:row>
      <xdr:rowOff>133350</xdr:rowOff>
    </xdr:to>
    <xdr:sp macro="" textlink="">
      <xdr:nvSpPr>
        <xdr:cNvPr id="699" name="36"/>
        <xdr:cNvSpPr/>
      </xdr:nvSpPr>
      <xdr:spPr>
        <a:xfrm>
          <a:off x="10945585" y="6172200"/>
          <a:ext cx="555298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39</xdr:row>
      <xdr:rowOff>76200</xdr:rowOff>
    </xdr:from>
    <xdr:to>
      <xdr:col>54</xdr:col>
      <xdr:colOff>96402</xdr:colOff>
      <xdr:row>39</xdr:row>
      <xdr:rowOff>76200</xdr:rowOff>
    </xdr:to>
    <xdr:cxnSp macro="">
      <xdr:nvCxnSpPr>
        <xdr:cNvPr id="700" name="직선 화살표 연결선 699"/>
        <xdr:cNvCxnSpPr/>
      </xdr:nvCxnSpPr>
      <xdr:spPr>
        <a:xfrm>
          <a:off x="10945585" y="6229350"/>
          <a:ext cx="264774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81643</xdr:colOff>
      <xdr:row>38</xdr:row>
      <xdr:rowOff>19050</xdr:rowOff>
    </xdr:from>
    <xdr:to>
      <xdr:col>75</xdr:col>
      <xdr:colOff>1270</xdr:colOff>
      <xdr:row>38</xdr:row>
      <xdr:rowOff>133350</xdr:rowOff>
    </xdr:to>
    <xdr:sp macro="" textlink="">
      <xdr:nvSpPr>
        <xdr:cNvPr id="701" name="35"/>
        <xdr:cNvSpPr/>
      </xdr:nvSpPr>
      <xdr:spPr>
        <a:xfrm>
          <a:off x="14007193" y="6019800"/>
          <a:ext cx="2491377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57</xdr:col>
      <xdr:colOff>81643</xdr:colOff>
      <xdr:row>38</xdr:row>
      <xdr:rowOff>76200</xdr:rowOff>
    </xdr:from>
    <xdr:to>
      <xdr:col>57</xdr:col>
      <xdr:colOff>81643</xdr:colOff>
      <xdr:row>38</xdr:row>
      <xdr:rowOff>76200</xdr:rowOff>
    </xdr:to>
    <xdr:cxnSp macro="">
      <xdr:nvCxnSpPr>
        <xdr:cNvPr id="702" name="직선 화살표 연결선 701"/>
        <xdr:cNvCxnSpPr/>
      </xdr:nvCxnSpPr>
      <xdr:spPr>
        <a:xfrm>
          <a:off x="14007193" y="60769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61232</xdr:colOff>
      <xdr:row>37</xdr:row>
      <xdr:rowOff>19050</xdr:rowOff>
    </xdr:from>
    <xdr:to>
      <xdr:col>57</xdr:col>
      <xdr:colOff>62502</xdr:colOff>
      <xdr:row>37</xdr:row>
      <xdr:rowOff>133350</xdr:rowOff>
    </xdr:to>
    <xdr:sp macro="" textlink="">
      <xdr:nvSpPr>
        <xdr:cNvPr id="703" name="34"/>
        <xdr:cNvSpPr/>
      </xdr:nvSpPr>
      <xdr:spPr>
        <a:xfrm>
          <a:off x="12129407" y="5867400"/>
          <a:ext cx="185864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44</xdr:col>
      <xdr:colOff>61232</xdr:colOff>
      <xdr:row>37</xdr:row>
      <xdr:rowOff>76200</xdr:rowOff>
    </xdr:from>
    <xdr:to>
      <xdr:col>54</xdr:col>
      <xdr:colOff>89807</xdr:colOff>
      <xdr:row>37</xdr:row>
      <xdr:rowOff>76200</xdr:rowOff>
    </xdr:to>
    <xdr:cxnSp macro="">
      <xdr:nvCxnSpPr>
        <xdr:cNvPr id="704" name="직선 화살표 연결선 703"/>
        <xdr:cNvCxnSpPr/>
      </xdr:nvCxnSpPr>
      <xdr:spPr>
        <a:xfrm>
          <a:off x="12129407" y="5924550"/>
          <a:ext cx="1457325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36</xdr:row>
      <xdr:rowOff>19050</xdr:rowOff>
    </xdr:from>
    <xdr:to>
      <xdr:col>44</xdr:col>
      <xdr:colOff>62502</xdr:colOff>
      <xdr:row>36</xdr:row>
      <xdr:rowOff>133350</xdr:rowOff>
    </xdr:to>
    <xdr:sp macro="" textlink="">
      <xdr:nvSpPr>
        <xdr:cNvPr id="705" name="33"/>
        <xdr:cNvSpPr/>
      </xdr:nvSpPr>
      <xdr:spPr>
        <a:xfrm>
          <a:off x="10945585" y="5715000"/>
          <a:ext cx="1185092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36</xdr:row>
      <xdr:rowOff>76200</xdr:rowOff>
    </xdr:from>
    <xdr:to>
      <xdr:col>44</xdr:col>
      <xdr:colOff>61232</xdr:colOff>
      <xdr:row>36</xdr:row>
      <xdr:rowOff>76200</xdr:rowOff>
    </xdr:to>
    <xdr:cxnSp macro="">
      <xdr:nvCxnSpPr>
        <xdr:cNvPr id="706" name="직선 화살표 연결선 705"/>
        <xdr:cNvCxnSpPr/>
      </xdr:nvCxnSpPr>
      <xdr:spPr>
        <a:xfrm>
          <a:off x="10945585" y="5772150"/>
          <a:ext cx="118382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35</xdr:row>
      <xdr:rowOff>19050</xdr:rowOff>
    </xdr:from>
    <xdr:to>
      <xdr:col>75</xdr:col>
      <xdr:colOff>1270</xdr:colOff>
      <xdr:row>35</xdr:row>
      <xdr:rowOff>133350</xdr:rowOff>
    </xdr:to>
    <xdr:sp macro="" textlink="">
      <xdr:nvSpPr>
        <xdr:cNvPr id="707" name="32"/>
        <xdr:cNvSpPr/>
      </xdr:nvSpPr>
      <xdr:spPr>
        <a:xfrm>
          <a:off x="10945585" y="5562600"/>
          <a:ext cx="5552985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35</xdr:row>
      <xdr:rowOff>76200</xdr:rowOff>
    </xdr:from>
    <xdr:to>
      <xdr:col>54</xdr:col>
      <xdr:colOff>103208</xdr:colOff>
      <xdr:row>35</xdr:row>
      <xdr:rowOff>76200</xdr:rowOff>
    </xdr:to>
    <xdr:cxnSp macro="">
      <xdr:nvCxnSpPr>
        <xdr:cNvPr id="708" name="직선 화살표 연결선 707"/>
        <xdr:cNvCxnSpPr/>
      </xdr:nvCxnSpPr>
      <xdr:spPr>
        <a:xfrm>
          <a:off x="10945585" y="5619750"/>
          <a:ext cx="2654548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34</xdr:row>
      <xdr:rowOff>19050</xdr:rowOff>
    </xdr:from>
    <xdr:to>
      <xdr:col>75</xdr:col>
      <xdr:colOff>1270</xdr:colOff>
      <xdr:row>34</xdr:row>
      <xdr:rowOff>133350</xdr:rowOff>
    </xdr:to>
    <xdr:sp macro="" textlink="">
      <xdr:nvSpPr>
        <xdr:cNvPr id="709" name="31"/>
        <xdr:cNvSpPr/>
      </xdr:nvSpPr>
      <xdr:spPr>
        <a:xfrm>
          <a:off x="10945585" y="5410200"/>
          <a:ext cx="555298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34</xdr:row>
      <xdr:rowOff>76200</xdr:rowOff>
    </xdr:from>
    <xdr:to>
      <xdr:col>54</xdr:col>
      <xdr:colOff>96402</xdr:colOff>
      <xdr:row>34</xdr:row>
      <xdr:rowOff>76200</xdr:rowOff>
    </xdr:to>
    <xdr:cxnSp macro="">
      <xdr:nvCxnSpPr>
        <xdr:cNvPr id="710" name="직선 화살표 연결선 709"/>
        <xdr:cNvCxnSpPr/>
      </xdr:nvCxnSpPr>
      <xdr:spPr>
        <a:xfrm>
          <a:off x="10945585" y="5467350"/>
          <a:ext cx="264774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102054</xdr:colOff>
      <xdr:row>33</xdr:row>
      <xdr:rowOff>19050</xdr:rowOff>
    </xdr:from>
    <xdr:to>
      <xdr:col>75</xdr:col>
      <xdr:colOff>1270</xdr:colOff>
      <xdr:row>33</xdr:row>
      <xdr:rowOff>133350</xdr:rowOff>
    </xdr:to>
    <xdr:sp macro="" textlink="">
      <xdr:nvSpPr>
        <xdr:cNvPr id="711" name="30"/>
        <xdr:cNvSpPr/>
      </xdr:nvSpPr>
      <xdr:spPr>
        <a:xfrm>
          <a:off x="14884854" y="5257800"/>
          <a:ext cx="1613716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63</xdr:col>
      <xdr:colOff>102054</xdr:colOff>
      <xdr:row>33</xdr:row>
      <xdr:rowOff>76200</xdr:rowOff>
    </xdr:from>
    <xdr:to>
      <xdr:col>63</xdr:col>
      <xdr:colOff>102054</xdr:colOff>
      <xdr:row>33</xdr:row>
      <xdr:rowOff>76200</xdr:rowOff>
    </xdr:to>
    <xdr:cxnSp macro="">
      <xdr:nvCxnSpPr>
        <xdr:cNvPr id="712" name="직선 화살표 연결선 711"/>
        <xdr:cNvCxnSpPr/>
      </xdr:nvCxnSpPr>
      <xdr:spPr>
        <a:xfrm>
          <a:off x="14884854" y="53149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81643</xdr:colOff>
      <xdr:row>32</xdr:row>
      <xdr:rowOff>19050</xdr:rowOff>
    </xdr:from>
    <xdr:to>
      <xdr:col>63</xdr:col>
      <xdr:colOff>82913</xdr:colOff>
      <xdr:row>32</xdr:row>
      <xdr:rowOff>133350</xdr:rowOff>
    </xdr:to>
    <xdr:sp macro="" textlink="">
      <xdr:nvSpPr>
        <xdr:cNvPr id="713" name="29"/>
        <xdr:cNvSpPr/>
      </xdr:nvSpPr>
      <xdr:spPr>
        <a:xfrm>
          <a:off x="14007193" y="5105400"/>
          <a:ext cx="858520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57</xdr:col>
      <xdr:colOff>81643</xdr:colOff>
      <xdr:row>32</xdr:row>
      <xdr:rowOff>76200</xdr:rowOff>
    </xdr:from>
    <xdr:to>
      <xdr:col>57</xdr:col>
      <xdr:colOff>81643</xdr:colOff>
      <xdr:row>32</xdr:row>
      <xdr:rowOff>76200</xdr:rowOff>
    </xdr:to>
    <xdr:cxnSp macro="">
      <xdr:nvCxnSpPr>
        <xdr:cNvPr id="714" name="직선 화살표 연결선 713"/>
        <xdr:cNvCxnSpPr/>
      </xdr:nvCxnSpPr>
      <xdr:spPr>
        <a:xfrm>
          <a:off x="14007193" y="51625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81643</xdr:colOff>
      <xdr:row>31</xdr:row>
      <xdr:rowOff>19050</xdr:rowOff>
    </xdr:from>
    <xdr:to>
      <xdr:col>61</xdr:col>
      <xdr:colOff>123734</xdr:colOff>
      <xdr:row>31</xdr:row>
      <xdr:rowOff>133350</xdr:rowOff>
    </xdr:to>
    <xdr:sp macro="" textlink="">
      <xdr:nvSpPr>
        <xdr:cNvPr id="715" name="28"/>
        <xdr:cNvSpPr/>
      </xdr:nvSpPr>
      <xdr:spPr>
        <a:xfrm>
          <a:off x="11578318" y="4953000"/>
          <a:ext cx="3042466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40</xdr:col>
      <xdr:colOff>81643</xdr:colOff>
      <xdr:row>31</xdr:row>
      <xdr:rowOff>76200</xdr:rowOff>
    </xdr:from>
    <xdr:to>
      <xdr:col>54</xdr:col>
      <xdr:colOff>70960</xdr:colOff>
      <xdr:row>31</xdr:row>
      <xdr:rowOff>76200</xdr:rowOff>
    </xdr:to>
    <xdr:cxnSp macro="">
      <xdr:nvCxnSpPr>
        <xdr:cNvPr id="716" name="직선 화살표 연결선 715"/>
        <xdr:cNvCxnSpPr/>
      </xdr:nvCxnSpPr>
      <xdr:spPr>
        <a:xfrm>
          <a:off x="11578318" y="5010150"/>
          <a:ext cx="1989567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30</xdr:row>
      <xdr:rowOff>19050</xdr:rowOff>
    </xdr:from>
    <xdr:to>
      <xdr:col>40</xdr:col>
      <xdr:colOff>82913</xdr:colOff>
      <xdr:row>30</xdr:row>
      <xdr:rowOff>133350</xdr:rowOff>
    </xdr:to>
    <xdr:sp macro="" textlink="">
      <xdr:nvSpPr>
        <xdr:cNvPr id="717" name="27"/>
        <xdr:cNvSpPr/>
      </xdr:nvSpPr>
      <xdr:spPr>
        <a:xfrm>
          <a:off x="10945585" y="4800600"/>
          <a:ext cx="634003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30</xdr:row>
      <xdr:rowOff>76200</xdr:rowOff>
    </xdr:from>
    <xdr:to>
      <xdr:col>40</xdr:col>
      <xdr:colOff>81643</xdr:colOff>
      <xdr:row>30</xdr:row>
      <xdr:rowOff>76200</xdr:rowOff>
    </xdr:to>
    <xdr:cxnSp macro="">
      <xdr:nvCxnSpPr>
        <xdr:cNvPr id="718" name="직선 화살표 연결선 717"/>
        <xdr:cNvCxnSpPr/>
      </xdr:nvCxnSpPr>
      <xdr:spPr>
        <a:xfrm>
          <a:off x="10945585" y="4857750"/>
          <a:ext cx="632733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29</xdr:row>
      <xdr:rowOff>19050</xdr:rowOff>
    </xdr:from>
    <xdr:to>
      <xdr:col>75</xdr:col>
      <xdr:colOff>1270</xdr:colOff>
      <xdr:row>29</xdr:row>
      <xdr:rowOff>133350</xdr:rowOff>
    </xdr:to>
    <xdr:sp macro="" textlink="">
      <xdr:nvSpPr>
        <xdr:cNvPr id="719" name="26"/>
        <xdr:cNvSpPr/>
      </xdr:nvSpPr>
      <xdr:spPr>
        <a:xfrm>
          <a:off x="10945585" y="4648200"/>
          <a:ext cx="5552985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29</xdr:row>
      <xdr:rowOff>76200</xdr:rowOff>
    </xdr:from>
    <xdr:to>
      <xdr:col>53</xdr:col>
      <xdr:colOff>103991</xdr:colOff>
      <xdr:row>29</xdr:row>
      <xdr:rowOff>76200</xdr:rowOff>
    </xdr:to>
    <xdr:cxnSp macro="">
      <xdr:nvCxnSpPr>
        <xdr:cNvPr id="720" name="직선 화살표 연결선 719"/>
        <xdr:cNvCxnSpPr/>
      </xdr:nvCxnSpPr>
      <xdr:spPr>
        <a:xfrm>
          <a:off x="10945585" y="4705350"/>
          <a:ext cx="2512456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28</xdr:row>
      <xdr:rowOff>19050</xdr:rowOff>
    </xdr:from>
    <xdr:to>
      <xdr:col>66</xdr:col>
      <xdr:colOff>82913</xdr:colOff>
      <xdr:row>28</xdr:row>
      <xdr:rowOff>133350</xdr:rowOff>
    </xdr:to>
    <xdr:sp macro="" textlink="">
      <xdr:nvSpPr>
        <xdr:cNvPr id="721" name="25"/>
        <xdr:cNvSpPr/>
      </xdr:nvSpPr>
      <xdr:spPr>
        <a:xfrm>
          <a:off x="10945585" y="4495800"/>
          <a:ext cx="4348753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28</xdr:row>
      <xdr:rowOff>76200</xdr:rowOff>
    </xdr:from>
    <xdr:to>
      <xdr:col>54</xdr:col>
      <xdr:colOff>91247</xdr:colOff>
      <xdr:row>28</xdr:row>
      <xdr:rowOff>76200</xdr:rowOff>
    </xdr:to>
    <xdr:cxnSp macro="">
      <xdr:nvCxnSpPr>
        <xdr:cNvPr id="722" name="직선 화살표 연결선 721"/>
        <xdr:cNvCxnSpPr/>
      </xdr:nvCxnSpPr>
      <xdr:spPr>
        <a:xfrm>
          <a:off x="10945585" y="4552950"/>
          <a:ext cx="2642587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81643</xdr:colOff>
      <xdr:row>27</xdr:row>
      <xdr:rowOff>19050</xdr:rowOff>
    </xdr:from>
    <xdr:to>
      <xdr:col>66</xdr:col>
      <xdr:colOff>82913</xdr:colOff>
      <xdr:row>27</xdr:row>
      <xdr:rowOff>133350</xdr:rowOff>
    </xdr:to>
    <xdr:sp macro="" textlink="">
      <xdr:nvSpPr>
        <xdr:cNvPr id="723" name="24"/>
        <xdr:cNvSpPr/>
      </xdr:nvSpPr>
      <xdr:spPr>
        <a:xfrm>
          <a:off x="14864443" y="4343400"/>
          <a:ext cx="429895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63</xdr:col>
      <xdr:colOff>81643</xdr:colOff>
      <xdr:row>27</xdr:row>
      <xdr:rowOff>76200</xdr:rowOff>
    </xdr:from>
    <xdr:to>
      <xdr:col>63</xdr:col>
      <xdr:colOff>81643</xdr:colOff>
      <xdr:row>27</xdr:row>
      <xdr:rowOff>76200</xdr:rowOff>
    </xdr:to>
    <xdr:cxnSp macro="">
      <xdr:nvCxnSpPr>
        <xdr:cNvPr id="724" name="직선 화살표 연결선 723"/>
        <xdr:cNvCxnSpPr/>
      </xdr:nvCxnSpPr>
      <xdr:spPr>
        <a:xfrm>
          <a:off x="14864443" y="44005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102054</xdr:colOff>
      <xdr:row>26</xdr:row>
      <xdr:rowOff>19050</xdr:rowOff>
    </xdr:from>
    <xdr:to>
      <xdr:col>63</xdr:col>
      <xdr:colOff>82913</xdr:colOff>
      <xdr:row>26</xdr:row>
      <xdr:rowOff>133350</xdr:rowOff>
    </xdr:to>
    <xdr:sp macro="" textlink="">
      <xdr:nvSpPr>
        <xdr:cNvPr id="725" name="23"/>
        <xdr:cNvSpPr/>
      </xdr:nvSpPr>
      <xdr:spPr>
        <a:xfrm>
          <a:off x="14027604" y="4191000"/>
          <a:ext cx="838109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57</xdr:col>
      <xdr:colOff>102054</xdr:colOff>
      <xdr:row>26</xdr:row>
      <xdr:rowOff>76200</xdr:rowOff>
    </xdr:from>
    <xdr:to>
      <xdr:col>57</xdr:col>
      <xdr:colOff>102054</xdr:colOff>
      <xdr:row>26</xdr:row>
      <xdr:rowOff>76200</xdr:rowOff>
    </xdr:to>
    <xdr:cxnSp macro="">
      <xdr:nvCxnSpPr>
        <xdr:cNvPr id="726" name="직선 화살표 연결선 725"/>
        <xdr:cNvCxnSpPr/>
      </xdr:nvCxnSpPr>
      <xdr:spPr>
        <a:xfrm>
          <a:off x="14027604" y="42481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61232</xdr:colOff>
      <xdr:row>25</xdr:row>
      <xdr:rowOff>19050</xdr:rowOff>
    </xdr:from>
    <xdr:to>
      <xdr:col>57</xdr:col>
      <xdr:colOff>82913</xdr:colOff>
      <xdr:row>25</xdr:row>
      <xdr:rowOff>133350</xdr:rowOff>
    </xdr:to>
    <xdr:sp macro="" textlink="">
      <xdr:nvSpPr>
        <xdr:cNvPr id="727" name="22"/>
        <xdr:cNvSpPr/>
      </xdr:nvSpPr>
      <xdr:spPr>
        <a:xfrm>
          <a:off x="11986532" y="4038600"/>
          <a:ext cx="2021931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43</xdr:col>
      <xdr:colOff>61232</xdr:colOff>
      <xdr:row>25</xdr:row>
      <xdr:rowOff>76200</xdr:rowOff>
    </xdr:from>
    <xdr:to>
      <xdr:col>54</xdr:col>
      <xdr:colOff>83369</xdr:colOff>
      <xdr:row>25</xdr:row>
      <xdr:rowOff>76200</xdr:rowOff>
    </xdr:to>
    <xdr:cxnSp macro="">
      <xdr:nvCxnSpPr>
        <xdr:cNvPr id="728" name="직선 화살표 연결선 727"/>
        <xdr:cNvCxnSpPr/>
      </xdr:nvCxnSpPr>
      <xdr:spPr>
        <a:xfrm>
          <a:off x="11986532" y="4095750"/>
          <a:ext cx="159376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24</xdr:row>
      <xdr:rowOff>19050</xdr:rowOff>
    </xdr:from>
    <xdr:to>
      <xdr:col>43</xdr:col>
      <xdr:colOff>62502</xdr:colOff>
      <xdr:row>24</xdr:row>
      <xdr:rowOff>133350</xdr:rowOff>
    </xdr:to>
    <xdr:sp macro="" textlink="">
      <xdr:nvSpPr>
        <xdr:cNvPr id="729" name="21"/>
        <xdr:cNvSpPr/>
      </xdr:nvSpPr>
      <xdr:spPr>
        <a:xfrm>
          <a:off x="10945585" y="3886200"/>
          <a:ext cx="1042217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24</xdr:row>
      <xdr:rowOff>76200</xdr:rowOff>
    </xdr:from>
    <xdr:to>
      <xdr:col>43</xdr:col>
      <xdr:colOff>61232</xdr:colOff>
      <xdr:row>24</xdr:row>
      <xdr:rowOff>76200</xdr:rowOff>
    </xdr:to>
    <xdr:cxnSp macro="">
      <xdr:nvCxnSpPr>
        <xdr:cNvPr id="730" name="직선 화살표 연결선 729"/>
        <xdr:cNvCxnSpPr/>
      </xdr:nvCxnSpPr>
      <xdr:spPr>
        <a:xfrm>
          <a:off x="10945585" y="3943350"/>
          <a:ext cx="1040947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23</xdr:row>
      <xdr:rowOff>19050</xdr:rowOff>
    </xdr:from>
    <xdr:to>
      <xdr:col>66</xdr:col>
      <xdr:colOff>82913</xdr:colOff>
      <xdr:row>23</xdr:row>
      <xdr:rowOff>133350</xdr:rowOff>
    </xdr:to>
    <xdr:sp macro="" textlink="">
      <xdr:nvSpPr>
        <xdr:cNvPr id="731" name="20"/>
        <xdr:cNvSpPr/>
      </xdr:nvSpPr>
      <xdr:spPr>
        <a:xfrm>
          <a:off x="10945585" y="3733800"/>
          <a:ext cx="4348753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23</xdr:row>
      <xdr:rowOff>76200</xdr:rowOff>
    </xdr:from>
    <xdr:to>
      <xdr:col>54</xdr:col>
      <xdr:colOff>99912</xdr:colOff>
      <xdr:row>23</xdr:row>
      <xdr:rowOff>76200</xdr:rowOff>
    </xdr:to>
    <xdr:cxnSp macro="">
      <xdr:nvCxnSpPr>
        <xdr:cNvPr id="732" name="직선 화살표 연결선 731"/>
        <xdr:cNvCxnSpPr/>
      </xdr:nvCxnSpPr>
      <xdr:spPr>
        <a:xfrm>
          <a:off x="10945585" y="3790950"/>
          <a:ext cx="2651252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20410</xdr:colOff>
      <xdr:row>22</xdr:row>
      <xdr:rowOff>19050</xdr:rowOff>
    </xdr:from>
    <xdr:to>
      <xdr:col>75</xdr:col>
      <xdr:colOff>1270</xdr:colOff>
      <xdr:row>22</xdr:row>
      <xdr:rowOff>133350</xdr:rowOff>
    </xdr:to>
    <xdr:sp macro="" textlink="">
      <xdr:nvSpPr>
        <xdr:cNvPr id="733" name="19"/>
        <xdr:cNvSpPr/>
      </xdr:nvSpPr>
      <xdr:spPr>
        <a:xfrm>
          <a:off x="10945585" y="3581400"/>
          <a:ext cx="5552985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20410</xdr:colOff>
      <xdr:row>22</xdr:row>
      <xdr:rowOff>76200</xdr:rowOff>
    </xdr:from>
    <xdr:to>
      <xdr:col>55</xdr:col>
      <xdr:colOff>37951</xdr:colOff>
      <xdr:row>22</xdr:row>
      <xdr:rowOff>76200</xdr:rowOff>
    </xdr:to>
    <xdr:cxnSp macro="">
      <xdr:nvCxnSpPr>
        <xdr:cNvPr id="734" name="직선 화살표 연결선 733"/>
        <xdr:cNvCxnSpPr/>
      </xdr:nvCxnSpPr>
      <xdr:spPr>
        <a:xfrm>
          <a:off x="10945585" y="3638550"/>
          <a:ext cx="2732166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20411</xdr:colOff>
      <xdr:row>20</xdr:row>
      <xdr:rowOff>19050</xdr:rowOff>
    </xdr:from>
    <xdr:to>
      <xdr:col>84</xdr:col>
      <xdr:colOff>4536</xdr:colOff>
      <xdr:row>20</xdr:row>
      <xdr:rowOff>146050</xdr:rowOff>
    </xdr:to>
    <xdr:sp macro="" textlink="">
      <xdr:nvSpPr>
        <xdr:cNvPr id="735" name="17"/>
        <xdr:cNvSpPr/>
      </xdr:nvSpPr>
      <xdr:spPr>
        <a:xfrm>
          <a:off x="17660711" y="3276600"/>
          <a:ext cx="127000" cy="127000"/>
        </a:xfrm>
        <a:prstGeom prst="diamond">
          <a:avLst/>
        </a:prstGeom>
        <a:solidFill>
          <a:srgbClr val="0000FF">
            <a:alpha val="70000"/>
          </a:srgbClr>
        </a:solidFill>
        <a:ln w="63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82</xdr:col>
      <xdr:colOff>102054</xdr:colOff>
      <xdr:row>19</xdr:row>
      <xdr:rowOff>19050</xdr:rowOff>
    </xdr:from>
    <xdr:to>
      <xdr:col>83</xdr:col>
      <xdr:colOff>42090</xdr:colOff>
      <xdr:row>19</xdr:row>
      <xdr:rowOff>133350</xdr:rowOff>
    </xdr:to>
    <xdr:sp macro="" textlink="">
      <xdr:nvSpPr>
        <xdr:cNvPr id="736" name="16"/>
        <xdr:cNvSpPr/>
      </xdr:nvSpPr>
      <xdr:spPr>
        <a:xfrm>
          <a:off x="17599479" y="3124200"/>
          <a:ext cx="82911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82</xdr:col>
      <xdr:colOff>102054</xdr:colOff>
      <xdr:row>19</xdr:row>
      <xdr:rowOff>76200</xdr:rowOff>
    </xdr:from>
    <xdr:to>
      <xdr:col>82</xdr:col>
      <xdr:colOff>102054</xdr:colOff>
      <xdr:row>19</xdr:row>
      <xdr:rowOff>76200</xdr:rowOff>
    </xdr:to>
    <xdr:cxnSp macro="">
      <xdr:nvCxnSpPr>
        <xdr:cNvPr id="737" name="직선 화살표 연결선 736"/>
        <xdr:cNvCxnSpPr/>
      </xdr:nvCxnSpPr>
      <xdr:spPr>
        <a:xfrm>
          <a:off x="17599479" y="31813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20411</xdr:colOff>
      <xdr:row>18</xdr:row>
      <xdr:rowOff>19050</xdr:rowOff>
    </xdr:from>
    <xdr:to>
      <xdr:col>83</xdr:col>
      <xdr:colOff>42090</xdr:colOff>
      <xdr:row>18</xdr:row>
      <xdr:rowOff>133350</xdr:rowOff>
    </xdr:to>
    <xdr:sp macro="" textlink="">
      <xdr:nvSpPr>
        <xdr:cNvPr id="738" name="15"/>
        <xdr:cNvSpPr/>
      </xdr:nvSpPr>
      <xdr:spPr>
        <a:xfrm>
          <a:off x="17374961" y="2971800"/>
          <a:ext cx="307429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81</xdr:col>
      <xdr:colOff>20411</xdr:colOff>
      <xdr:row>18</xdr:row>
      <xdr:rowOff>76200</xdr:rowOff>
    </xdr:from>
    <xdr:to>
      <xdr:col>81</xdr:col>
      <xdr:colOff>20411</xdr:colOff>
      <xdr:row>18</xdr:row>
      <xdr:rowOff>76200</xdr:rowOff>
    </xdr:to>
    <xdr:cxnSp macro="">
      <xdr:nvCxnSpPr>
        <xdr:cNvPr id="739" name="직선 화살표 연결선 738"/>
        <xdr:cNvCxnSpPr/>
      </xdr:nvCxnSpPr>
      <xdr:spPr>
        <a:xfrm>
          <a:off x="17374961" y="30289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61232</xdr:colOff>
      <xdr:row>17</xdr:row>
      <xdr:rowOff>19050</xdr:rowOff>
    </xdr:from>
    <xdr:to>
      <xdr:col>81</xdr:col>
      <xdr:colOff>42090</xdr:colOff>
      <xdr:row>17</xdr:row>
      <xdr:rowOff>133350</xdr:rowOff>
    </xdr:to>
    <xdr:sp macro="" textlink="">
      <xdr:nvSpPr>
        <xdr:cNvPr id="740" name="14"/>
        <xdr:cNvSpPr/>
      </xdr:nvSpPr>
      <xdr:spPr>
        <a:xfrm>
          <a:off x="17130032" y="2819400"/>
          <a:ext cx="266608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79</xdr:col>
      <xdr:colOff>61232</xdr:colOff>
      <xdr:row>17</xdr:row>
      <xdr:rowOff>76200</xdr:rowOff>
    </xdr:from>
    <xdr:to>
      <xdr:col>79</xdr:col>
      <xdr:colOff>61232</xdr:colOff>
      <xdr:row>17</xdr:row>
      <xdr:rowOff>76200</xdr:rowOff>
    </xdr:to>
    <xdr:cxnSp macro="">
      <xdr:nvCxnSpPr>
        <xdr:cNvPr id="741" name="직선 화살표 연결선 740"/>
        <xdr:cNvCxnSpPr/>
      </xdr:nvCxnSpPr>
      <xdr:spPr>
        <a:xfrm>
          <a:off x="17130032" y="28765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61232</xdr:colOff>
      <xdr:row>16</xdr:row>
      <xdr:rowOff>19050</xdr:rowOff>
    </xdr:from>
    <xdr:to>
      <xdr:col>83</xdr:col>
      <xdr:colOff>103324</xdr:colOff>
      <xdr:row>16</xdr:row>
      <xdr:rowOff>133350</xdr:rowOff>
    </xdr:to>
    <xdr:sp macro="" textlink="">
      <xdr:nvSpPr>
        <xdr:cNvPr id="742" name="13"/>
        <xdr:cNvSpPr/>
      </xdr:nvSpPr>
      <xdr:spPr>
        <a:xfrm>
          <a:off x="17130032" y="2667000"/>
          <a:ext cx="613592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79</xdr:col>
      <xdr:colOff>61232</xdr:colOff>
      <xdr:row>16</xdr:row>
      <xdr:rowOff>76200</xdr:rowOff>
    </xdr:from>
    <xdr:to>
      <xdr:col>79</xdr:col>
      <xdr:colOff>61232</xdr:colOff>
      <xdr:row>16</xdr:row>
      <xdr:rowOff>76200</xdr:rowOff>
    </xdr:to>
    <xdr:cxnSp macro="">
      <xdr:nvCxnSpPr>
        <xdr:cNvPr id="743" name="직선 화살표 연결선 742"/>
        <xdr:cNvCxnSpPr/>
      </xdr:nvCxnSpPr>
      <xdr:spPr>
        <a:xfrm>
          <a:off x="17130032" y="27241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40821</xdr:colOff>
      <xdr:row>15</xdr:row>
      <xdr:rowOff>19050</xdr:rowOff>
    </xdr:from>
    <xdr:to>
      <xdr:col>79</xdr:col>
      <xdr:colOff>62502</xdr:colOff>
      <xdr:row>15</xdr:row>
      <xdr:rowOff>133350</xdr:rowOff>
    </xdr:to>
    <xdr:sp macro="" textlink="">
      <xdr:nvSpPr>
        <xdr:cNvPr id="744" name="12"/>
        <xdr:cNvSpPr/>
      </xdr:nvSpPr>
      <xdr:spPr>
        <a:xfrm>
          <a:off x="17109621" y="2514600"/>
          <a:ext cx="21681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79</xdr:col>
      <xdr:colOff>40821</xdr:colOff>
      <xdr:row>15</xdr:row>
      <xdr:rowOff>76200</xdr:rowOff>
    </xdr:from>
    <xdr:to>
      <xdr:col>79</xdr:col>
      <xdr:colOff>40821</xdr:colOff>
      <xdr:row>15</xdr:row>
      <xdr:rowOff>76200</xdr:rowOff>
    </xdr:to>
    <xdr:cxnSp macro="">
      <xdr:nvCxnSpPr>
        <xdr:cNvPr id="745" name="직선 화살표 연결선 744"/>
        <xdr:cNvCxnSpPr/>
      </xdr:nvCxnSpPr>
      <xdr:spPr>
        <a:xfrm>
          <a:off x="17109621" y="25717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122464</xdr:colOff>
      <xdr:row>14</xdr:row>
      <xdr:rowOff>19050</xdr:rowOff>
    </xdr:from>
    <xdr:to>
      <xdr:col>75</xdr:col>
      <xdr:colOff>1270</xdr:colOff>
      <xdr:row>14</xdr:row>
      <xdr:rowOff>133350</xdr:rowOff>
    </xdr:to>
    <xdr:sp macro="" textlink="">
      <xdr:nvSpPr>
        <xdr:cNvPr id="746" name="11"/>
        <xdr:cNvSpPr/>
      </xdr:nvSpPr>
      <xdr:spPr>
        <a:xfrm>
          <a:off x="16476889" y="2362200"/>
          <a:ext cx="21681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74</xdr:col>
      <xdr:colOff>122464</xdr:colOff>
      <xdr:row>14</xdr:row>
      <xdr:rowOff>76200</xdr:rowOff>
    </xdr:from>
    <xdr:to>
      <xdr:col>74</xdr:col>
      <xdr:colOff>122464</xdr:colOff>
      <xdr:row>14</xdr:row>
      <xdr:rowOff>76200</xdr:rowOff>
    </xdr:to>
    <xdr:cxnSp macro="">
      <xdr:nvCxnSpPr>
        <xdr:cNvPr id="747" name="직선 화살표 연결선 746"/>
        <xdr:cNvCxnSpPr/>
      </xdr:nvCxnSpPr>
      <xdr:spPr>
        <a:xfrm>
          <a:off x="16476889" y="24193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81643</xdr:colOff>
      <xdr:row>13</xdr:row>
      <xdr:rowOff>19050</xdr:rowOff>
    </xdr:from>
    <xdr:to>
      <xdr:col>70</xdr:col>
      <xdr:colOff>103324</xdr:colOff>
      <xdr:row>13</xdr:row>
      <xdr:rowOff>133350</xdr:rowOff>
    </xdr:to>
    <xdr:sp macro="" textlink="">
      <xdr:nvSpPr>
        <xdr:cNvPr id="748" name="10"/>
        <xdr:cNvSpPr/>
      </xdr:nvSpPr>
      <xdr:spPr>
        <a:xfrm>
          <a:off x="15864568" y="2209800"/>
          <a:ext cx="21681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70</xdr:col>
      <xdr:colOff>81643</xdr:colOff>
      <xdr:row>13</xdr:row>
      <xdr:rowOff>76200</xdr:rowOff>
    </xdr:from>
    <xdr:to>
      <xdr:col>70</xdr:col>
      <xdr:colOff>81643</xdr:colOff>
      <xdr:row>13</xdr:row>
      <xdr:rowOff>76200</xdr:rowOff>
    </xdr:to>
    <xdr:cxnSp macro="">
      <xdr:nvCxnSpPr>
        <xdr:cNvPr id="749" name="직선 화살표 연결선 748"/>
        <xdr:cNvCxnSpPr/>
      </xdr:nvCxnSpPr>
      <xdr:spPr>
        <a:xfrm>
          <a:off x="15864568" y="22669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20411</xdr:colOff>
      <xdr:row>12</xdr:row>
      <xdr:rowOff>19050</xdr:rowOff>
    </xdr:from>
    <xdr:to>
      <xdr:col>66</xdr:col>
      <xdr:colOff>42090</xdr:colOff>
      <xdr:row>12</xdr:row>
      <xdr:rowOff>133350</xdr:rowOff>
    </xdr:to>
    <xdr:sp macro="" textlink="">
      <xdr:nvSpPr>
        <xdr:cNvPr id="750" name="9"/>
        <xdr:cNvSpPr/>
      </xdr:nvSpPr>
      <xdr:spPr>
        <a:xfrm>
          <a:off x="15231836" y="2057400"/>
          <a:ext cx="21679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66</xdr:col>
      <xdr:colOff>20411</xdr:colOff>
      <xdr:row>12</xdr:row>
      <xdr:rowOff>76200</xdr:rowOff>
    </xdr:from>
    <xdr:to>
      <xdr:col>66</xdr:col>
      <xdr:colOff>20411</xdr:colOff>
      <xdr:row>12</xdr:row>
      <xdr:rowOff>76200</xdr:rowOff>
    </xdr:to>
    <xdr:cxnSp macro="">
      <xdr:nvCxnSpPr>
        <xdr:cNvPr id="751" name="직선 화살표 연결선 750"/>
        <xdr:cNvCxnSpPr/>
      </xdr:nvCxnSpPr>
      <xdr:spPr>
        <a:xfrm>
          <a:off x="15231836" y="21145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102054</xdr:colOff>
      <xdr:row>11</xdr:row>
      <xdr:rowOff>19050</xdr:rowOff>
    </xdr:from>
    <xdr:to>
      <xdr:col>61</xdr:col>
      <xdr:colOff>123734</xdr:colOff>
      <xdr:row>11</xdr:row>
      <xdr:rowOff>133350</xdr:rowOff>
    </xdr:to>
    <xdr:sp macro="" textlink="">
      <xdr:nvSpPr>
        <xdr:cNvPr id="752" name="8"/>
        <xdr:cNvSpPr/>
      </xdr:nvSpPr>
      <xdr:spPr>
        <a:xfrm>
          <a:off x="14599104" y="1905000"/>
          <a:ext cx="21680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61</xdr:col>
      <xdr:colOff>102054</xdr:colOff>
      <xdr:row>11</xdr:row>
      <xdr:rowOff>76200</xdr:rowOff>
    </xdr:from>
    <xdr:to>
      <xdr:col>61</xdr:col>
      <xdr:colOff>102054</xdr:colOff>
      <xdr:row>11</xdr:row>
      <xdr:rowOff>76200</xdr:rowOff>
    </xdr:to>
    <xdr:cxnSp macro="">
      <xdr:nvCxnSpPr>
        <xdr:cNvPr id="753" name="직선 화살표 연결선 752"/>
        <xdr:cNvCxnSpPr/>
      </xdr:nvCxnSpPr>
      <xdr:spPr>
        <a:xfrm>
          <a:off x="14599104" y="19621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102054</xdr:colOff>
      <xdr:row>10</xdr:row>
      <xdr:rowOff>19050</xdr:rowOff>
    </xdr:from>
    <xdr:to>
      <xdr:col>79</xdr:col>
      <xdr:colOff>62502</xdr:colOff>
      <xdr:row>10</xdr:row>
      <xdr:rowOff>133350</xdr:rowOff>
    </xdr:to>
    <xdr:sp macro="" textlink="">
      <xdr:nvSpPr>
        <xdr:cNvPr id="754" name="7"/>
        <xdr:cNvSpPr/>
      </xdr:nvSpPr>
      <xdr:spPr>
        <a:xfrm>
          <a:off x="14599104" y="1752600"/>
          <a:ext cx="2532198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61</xdr:col>
      <xdr:colOff>102054</xdr:colOff>
      <xdr:row>10</xdr:row>
      <xdr:rowOff>76200</xdr:rowOff>
    </xdr:from>
    <xdr:to>
      <xdr:col>61</xdr:col>
      <xdr:colOff>102054</xdr:colOff>
      <xdr:row>10</xdr:row>
      <xdr:rowOff>76200</xdr:rowOff>
    </xdr:to>
    <xdr:cxnSp macro="">
      <xdr:nvCxnSpPr>
        <xdr:cNvPr id="755" name="직선 화살표 연결선 754"/>
        <xdr:cNvCxnSpPr/>
      </xdr:nvCxnSpPr>
      <xdr:spPr>
        <a:xfrm>
          <a:off x="14599104" y="1809750"/>
          <a:ext cx="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122465</xdr:colOff>
      <xdr:row>9</xdr:row>
      <xdr:rowOff>19050</xdr:rowOff>
    </xdr:from>
    <xdr:to>
      <xdr:col>33</xdr:col>
      <xdr:colOff>106590</xdr:colOff>
      <xdr:row>9</xdr:row>
      <xdr:rowOff>146050</xdr:rowOff>
    </xdr:to>
    <xdr:sp macro="" textlink="">
      <xdr:nvSpPr>
        <xdr:cNvPr id="756" name="6"/>
        <xdr:cNvSpPr/>
      </xdr:nvSpPr>
      <xdr:spPr>
        <a:xfrm>
          <a:off x="10476140" y="1600200"/>
          <a:ext cx="127000" cy="127000"/>
        </a:xfrm>
        <a:prstGeom prst="diamond">
          <a:avLst/>
        </a:prstGeom>
        <a:solidFill>
          <a:srgbClr val="0000FF">
            <a:alpha val="70000"/>
          </a:srgbClr>
        </a:solidFill>
        <a:ln w="63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31</xdr:col>
      <xdr:colOff>102053</xdr:colOff>
      <xdr:row>8</xdr:row>
      <xdr:rowOff>19050</xdr:rowOff>
    </xdr:from>
    <xdr:to>
      <xdr:col>32</xdr:col>
      <xdr:colOff>123734</xdr:colOff>
      <xdr:row>8</xdr:row>
      <xdr:rowOff>133350</xdr:rowOff>
    </xdr:to>
    <xdr:sp macro="" textlink="">
      <xdr:nvSpPr>
        <xdr:cNvPr id="757" name="5"/>
        <xdr:cNvSpPr/>
      </xdr:nvSpPr>
      <xdr:spPr>
        <a:xfrm>
          <a:off x="10312853" y="1447800"/>
          <a:ext cx="164556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31</xdr:col>
      <xdr:colOff>102053</xdr:colOff>
      <xdr:row>8</xdr:row>
      <xdr:rowOff>76200</xdr:rowOff>
    </xdr:from>
    <xdr:to>
      <xdr:col>32</xdr:col>
      <xdr:colOff>122465</xdr:colOff>
      <xdr:row>8</xdr:row>
      <xdr:rowOff>76200</xdr:rowOff>
    </xdr:to>
    <xdr:cxnSp macro="">
      <xdr:nvCxnSpPr>
        <xdr:cNvPr id="758" name="직선 화살표 연결선 757"/>
        <xdr:cNvCxnSpPr/>
      </xdr:nvCxnSpPr>
      <xdr:spPr>
        <a:xfrm>
          <a:off x="10312853" y="1504950"/>
          <a:ext cx="163287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102053</xdr:colOff>
      <xdr:row>7</xdr:row>
      <xdr:rowOff>19050</xdr:rowOff>
    </xdr:from>
    <xdr:to>
      <xdr:col>33</xdr:col>
      <xdr:colOff>1270</xdr:colOff>
      <xdr:row>7</xdr:row>
      <xdr:rowOff>133350</xdr:rowOff>
    </xdr:to>
    <xdr:sp macro="" textlink="">
      <xdr:nvSpPr>
        <xdr:cNvPr id="759" name="4"/>
        <xdr:cNvSpPr/>
      </xdr:nvSpPr>
      <xdr:spPr>
        <a:xfrm>
          <a:off x="10312853" y="1295400"/>
          <a:ext cx="184967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31</xdr:col>
      <xdr:colOff>102053</xdr:colOff>
      <xdr:row>7</xdr:row>
      <xdr:rowOff>76200</xdr:rowOff>
    </xdr:from>
    <xdr:to>
      <xdr:col>33</xdr:col>
      <xdr:colOff>0</xdr:colOff>
      <xdr:row>7</xdr:row>
      <xdr:rowOff>76200</xdr:rowOff>
    </xdr:to>
    <xdr:cxnSp macro="">
      <xdr:nvCxnSpPr>
        <xdr:cNvPr id="760" name="직선 화살표 연결선 759"/>
        <xdr:cNvCxnSpPr/>
      </xdr:nvCxnSpPr>
      <xdr:spPr>
        <a:xfrm>
          <a:off x="10312853" y="1352550"/>
          <a:ext cx="183697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102053</xdr:colOff>
      <xdr:row>6</xdr:row>
      <xdr:rowOff>19050</xdr:rowOff>
    </xdr:from>
    <xdr:to>
      <xdr:col>83</xdr:col>
      <xdr:colOff>103324</xdr:colOff>
      <xdr:row>6</xdr:row>
      <xdr:rowOff>133350</xdr:rowOff>
    </xdr:to>
    <xdr:sp macro="" textlink="">
      <xdr:nvSpPr>
        <xdr:cNvPr id="761" name="3"/>
        <xdr:cNvSpPr/>
      </xdr:nvSpPr>
      <xdr:spPr>
        <a:xfrm>
          <a:off x="10312853" y="1143000"/>
          <a:ext cx="7430771" cy="114300"/>
        </a:xfrm>
        <a:prstGeom prst="rect">
          <a:avLst/>
        </a:prstGeom>
        <a:solidFill>
          <a:srgbClr val="2F83FF">
            <a:alpha val="30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31</xdr:col>
      <xdr:colOff>102053</xdr:colOff>
      <xdr:row>6</xdr:row>
      <xdr:rowOff>76200</xdr:rowOff>
    </xdr:from>
    <xdr:to>
      <xdr:col>54</xdr:col>
      <xdr:colOff>73479</xdr:colOff>
      <xdr:row>6</xdr:row>
      <xdr:rowOff>76200</xdr:rowOff>
    </xdr:to>
    <xdr:cxnSp macro="">
      <xdr:nvCxnSpPr>
        <xdr:cNvPr id="762" name="직선 화살표 연결선 761"/>
        <xdr:cNvCxnSpPr/>
      </xdr:nvCxnSpPr>
      <xdr:spPr>
        <a:xfrm>
          <a:off x="10312853" y="1200150"/>
          <a:ext cx="3257551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102053</xdr:colOff>
      <xdr:row>5</xdr:row>
      <xdr:rowOff>19050</xdr:rowOff>
    </xdr:from>
    <xdr:to>
      <xdr:col>83</xdr:col>
      <xdr:colOff>103324</xdr:colOff>
      <xdr:row>5</xdr:row>
      <xdr:rowOff>133350</xdr:rowOff>
    </xdr:to>
    <xdr:sp macro="" textlink="">
      <xdr:nvSpPr>
        <xdr:cNvPr id="763" name="2"/>
        <xdr:cNvSpPr/>
      </xdr:nvSpPr>
      <xdr:spPr>
        <a:xfrm>
          <a:off x="10312853" y="990600"/>
          <a:ext cx="7430771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31</xdr:col>
      <xdr:colOff>102053</xdr:colOff>
      <xdr:row>5</xdr:row>
      <xdr:rowOff>76200</xdr:rowOff>
    </xdr:from>
    <xdr:to>
      <xdr:col>55</xdr:col>
      <xdr:colOff>24709</xdr:colOff>
      <xdr:row>5</xdr:row>
      <xdr:rowOff>76200</xdr:rowOff>
    </xdr:to>
    <xdr:cxnSp macro="">
      <xdr:nvCxnSpPr>
        <xdr:cNvPr id="764" name="직선 화살표 연결선 763"/>
        <xdr:cNvCxnSpPr/>
      </xdr:nvCxnSpPr>
      <xdr:spPr>
        <a:xfrm>
          <a:off x="10312853" y="1047750"/>
          <a:ext cx="3351656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102053</xdr:colOff>
      <xdr:row>4</xdr:row>
      <xdr:rowOff>19050</xdr:rowOff>
    </xdr:from>
    <xdr:to>
      <xdr:col>83</xdr:col>
      <xdr:colOff>103324</xdr:colOff>
      <xdr:row>4</xdr:row>
      <xdr:rowOff>133350</xdr:rowOff>
    </xdr:to>
    <xdr:sp macro="" textlink="">
      <xdr:nvSpPr>
        <xdr:cNvPr id="765" name="1"/>
        <xdr:cNvSpPr/>
      </xdr:nvSpPr>
      <xdr:spPr>
        <a:xfrm>
          <a:off x="10312853" y="838200"/>
          <a:ext cx="7430771" cy="114300"/>
        </a:xfrm>
        <a:prstGeom prst="rect">
          <a:avLst/>
        </a:prstGeom>
        <a:solidFill>
          <a:srgbClr val="FFC000">
            <a:alpha val="30000"/>
          </a:srgbClr>
        </a:solidFill>
        <a:ln w="63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31</xdr:col>
      <xdr:colOff>102053</xdr:colOff>
      <xdr:row>4</xdr:row>
      <xdr:rowOff>76200</xdr:rowOff>
    </xdr:from>
    <xdr:to>
      <xdr:col>53</xdr:col>
      <xdr:colOff>12023</xdr:colOff>
      <xdr:row>4</xdr:row>
      <xdr:rowOff>76200</xdr:rowOff>
    </xdr:to>
    <xdr:cxnSp macro="">
      <xdr:nvCxnSpPr>
        <xdr:cNvPr id="766" name="직선 화살표 연결선 765"/>
        <xdr:cNvCxnSpPr/>
      </xdr:nvCxnSpPr>
      <xdr:spPr>
        <a:xfrm>
          <a:off x="10312853" y="895350"/>
          <a:ext cx="3053220" cy="0"/>
        </a:xfrm>
        <a:prstGeom prst="straightConnector1">
          <a:avLst/>
        </a:prstGeom>
        <a:ln w="31750" cap="flat" cmpd="sng" algn="ctr">
          <a:solidFill>
            <a:srgbClr val="0066FF">
              <a:alpha val="80000"/>
            </a:srgbClr>
          </a:solidFill>
          <a:prstDash val="solid"/>
          <a:miter lim="800000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67" name="연결선: 꺾임 142">
          <a:extLst>
            <a:ext uri="{FF2B5EF4-FFF2-40B4-BE49-F238E27FC236}">
              <a16:creationId xmlns:a16="http://schemas.microsoft.com/office/drawing/2014/main" id="{63F36FFB-0B32-4E75-AC5F-83ACC93BF3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68" name="연결선: 꺾임 143">
          <a:extLst>
            <a:ext uri="{FF2B5EF4-FFF2-40B4-BE49-F238E27FC236}">
              <a16:creationId xmlns:a16="http://schemas.microsoft.com/office/drawing/2014/main" id="{DD668848-0E9F-4294-88D7-7D15D593739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69" name="연결선: 꺾임 144">
          <a:extLst>
            <a:ext uri="{FF2B5EF4-FFF2-40B4-BE49-F238E27FC236}">
              <a16:creationId xmlns:a16="http://schemas.microsoft.com/office/drawing/2014/main" id="{7DBCD8EC-7E8A-4A9A-B9FB-E2EC490E2A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0" name="연결선: 꺾임 145">
          <a:extLst>
            <a:ext uri="{FF2B5EF4-FFF2-40B4-BE49-F238E27FC236}">
              <a16:creationId xmlns:a16="http://schemas.microsoft.com/office/drawing/2014/main" id="{C1D1C9C4-36DB-4D88-9588-303DF59302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1" name="연결선: 꺾임 146">
          <a:extLst>
            <a:ext uri="{FF2B5EF4-FFF2-40B4-BE49-F238E27FC236}">
              <a16:creationId xmlns:a16="http://schemas.microsoft.com/office/drawing/2014/main" id="{D5808208-6C98-4965-8F19-F257AE71CC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2" name="연결선: 꺾임 147">
          <a:extLst>
            <a:ext uri="{FF2B5EF4-FFF2-40B4-BE49-F238E27FC236}">
              <a16:creationId xmlns:a16="http://schemas.microsoft.com/office/drawing/2014/main" id="{788EBC59-244A-4E3E-B0B8-7EC913E6B3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3" name="연결선: 꺾임 148">
          <a:extLst>
            <a:ext uri="{FF2B5EF4-FFF2-40B4-BE49-F238E27FC236}">
              <a16:creationId xmlns:a16="http://schemas.microsoft.com/office/drawing/2014/main" id="{E7952225-22AC-4B22-ADD2-8ABC77A8B84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4" name="연결선: 꺾임 149">
          <a:extLst>
            <a:ext uri="{FF2B5EF4-FFF2-40B4-BE49-F238E27FC236}">
              <a16:creationId xmlns:a16="http://schemas.microsoft.com/office/drawing/2014/main" id="{9C336110-3DB1-4749-9C10-2FD66C8EA7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5" name="연결선: 꺾임 150">
          <a:extLst>
            <a:ext uri="{FF2B5EF4-FFF2-40B4-BE49-F238E27FC236}">
              <a16:creationId xmlns:a16="http://schemas.microsoft.com/office/drawing/2014/main" id="{18149BBD-6FC9-418F-B41E-6B08409D5B9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6" name="연결선: 꺾임 151">
          <a:extLst>
            <a:ext uri="{FF2B5EF4-FFF2-40B4-BE49-F238E27FC236}">
              <a16:creationId xmlns:a16="http://schemas.microsoft.com/office/drawing/2014/main" id="{A3B1378F-3F18-4343-AA3D-ED8437ED4B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7" name="연결선: 꺾임 152">
          <a:extLst>
            <a:ext uri="{FF2B5EF4-FFF2-40B4-BE49-F238E27FC236}">
              <a16:creationId xmlns:a16="http://schemas.microsoft.com/office/drawing/2014/main" id="{A18660C0-A969-4204-ADFE-C566E40E9F1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8" name="연결선: 꺾임 153">
          <a:extLst>
            <a:ext uri="{FF2B5EF4-FFF2-40B4-BE49-F238E27FC236}">
              <a16:creationId xmlns:a16="http://schemas.microsoft.com/office/drawing/2014/main" id="{E1E16F24-0DEA-432C-887F-8AF5D2B171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79" name="연결선: 꺾임 154">
          <a:extLst>
            <a:ext uri="{FF2B5EF4-FFF2-40B4-BE49-F238E27FC236}">
              <a16:creationId xmlns:a16="http://schemas.microsoft.com/office/drawing/2014/main" id="{7B151077-CBA5-444D-8D41-E92FA97349F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0" name="연결선: 꺾임 155">
          <a:extLst>
            <a:ext uri="{FF2B5EF4-FFF2-40B4-BE49-F238E27FC236}">
              <a16:creationId xmlns:a16="http://schemas.microsoft.com/office/drawing/2014/main" id="{C94AFDB9-B0CC-4E51-BCC5-865B0A854B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1" name="연결선: 꺾임 156">
          <a:extLst>
            <a:ext uri="{FF2B5EF4-FFF2-40B4-BE49-F238E27FC236}">
              <a16:creationId xmlns:a16="http://schemas.microsoft.com/office/drawing/2014/main" id="{C24BF470-032F-4EB5-8394-AB7B9E858B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2" name="연결선: 꺾임 157">
          <a:extLst>
            <a:ext uri="{FF2B5EF4-FFF2-40B4-BE49-F238E27FC236}">
              <a16:creationId xmlns:a16="http://schemas.microsoft.com/office/drawing/2014/main" id="{2464185D-BD02-4748-B3C8-D81875FFFB5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3" name="연결선: 꺾임 158">
          <a:extLst>
            <a:ext uri="{FF2B5EF4-FFF2-40B4-BE49-F238E27FC236}">
              <a16:creationId xmlns:a16="http://schemas.microsoft.com/office/drawing/2014/main" id="{F83EECF1-F0E9-42F9-8532-09CC15A4EA7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4" name="연결선: 꺾임 159">
          <a:extLst>
            <a:ext uri="{FF2B5EF4-FFF2-40B4-BE49-F238E27FC236}">
              <a16:creationId xmlns:a16="http://schemas.microsoft.com/office/drawing/2014/main" id="{59597519-903C-4A1D-BCFF-ABF8535AF5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5" name="연결선: 꺾임 160">
          <a:extLst>
            <a:ext uri="{FF2B5EF4-FFF2-40B4-BE49-F238E27FC236}">
              <a16:creationId xmlns:a16="http://schemas.microsoft.com/office/drawing/2014/main" id="{ADE04D6B-DD2C-425B-A0AD-3AFC4E6199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6" name="연결선: 꺾임 161">
          <a:extLst>
            <a:ext uri="{FF2B5EF4-FFF2-40B4-BE49-F238E27FC236}">
              <a16:creationId xmlns:a16="http://schemas.microsoft.com/office/drawing/2014/main" id="{AD420273-C17F-42B8-9B2D-05DDD4F72CF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7" name="연결선: 꺾임 162">
          <a:extLst>
            <a:ext uri="{FF2B5EF4-FFF2-40B4-BE49-F238E27FC236}">
              <a16:creationId xmlns:a16="http://schemas.microsoft.com/office/drawing/2014/main" id="{B5C38DD8-6652-440C-8F36-601A23FE6E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8" name="연결선: 꺾임 163">
          <a:extLst>
            <a:ext uri="{FF2B5EF4-FFF2-40B4-BE49-F238E27FC236}">
              <a16:creationId xmlns:a16="http://schemas.microsoft.com/office/drawing/2014/main" id="{9DDBA778-6BF9-46AA-A257-791E367666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89" name="연결선: 꺾임 164">
          <a:extLst>
            <a:ext uri="{FF2B5EF4-FFF2-40B4-BE49-F238E27FC236}">
              <a16:creationId xmlns:a16="http://schemas.microsoft.com/office/drawing/2014/main" id="{9C26F931-EA04-438C-AF57-D8F5D6E6EB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0" name="연결선: 꺾임 165">
          <a:extLst>
            <a:ext uri="{FF2B5EF4-FFF2-40B4-BE49-F238E27FC236}">
              <a16:creationId xmlns:a16="http://schemas.microsoft.com/office/drawing/2014/main" id="{6FAA1722-890C-4429-BFE0-B5FB26D944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1" name="연결선: 꺾임 166">
          <a:extLst>
            <a:ext uri="{FF2B5EF4-FFF2-40B4-BE49-F238E27FC236}">
              <a16:creationId xmlns:a16="http://schemas.microsoft.com/office/drawing/2014/main" id="{997B68C5-AAE1-419D-B5F2-FFEF01EDF6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2" name="연결선: 꺾임 167">
          <a:extLst>
            <a:ext uri="{FF2B5EF4-FFF2-40B4-BE49-F238E27FC236}">
              <a16:creationId xmlns:a16="http://schemas.microsoft.com/office/drawing/2014/main" id="{613B3C47-6AE5-4C05-AA06-CB2D3B2622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3" name="연결선: 꺾임 168">
          <a:extLst>
            <a:ext uri="{FF2B5EF4-FFF2-40B4-BE49-F238E27FC236}">
              <a16:creationId xmlns:a16="http://schemas.microsoft.com/office/drawing/2014/main" id="{B19F73FB-13FA-4B3B-B2BE-3994BC65FB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4" name="연결선: 꺾임 169">
          <a:extLst>
            <a:ext uri="{FF2B5EF4-FFF2-40B4-BE49-F238E27FC236}">
              <a16:creationId xmlns:a16="http://schemas.microsoft.com/office/drawing/2014/main" id="{96A4B329-4DE7-4602-9E44-8897A98E00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5" name="연결선: 꺾임 170">
          <a:extLst>
            <a:ext uri="{FF2B5EF4-FFF2-40B4-BE49-F238E27FC236}">
              <a16:creationId xmlns:a16="http://schemas.microsoft.com/office/drawing/2014/main" id="{7AA10977-F7F0-4F1D-B667-4A58ECED73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6" name="연결선: 꺾임 171">
          <a:extLst>
            <a:ext uri="{FF2B5EF4-FFF2-40B4-BE49-F238E27FC236}">
              <a16:creationId xmlns:a16="http://schemas.microsoft.com/office/drawing/2014/main" id="{94B6D560-0B52-4E48-9508-9C9C0E9D1C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7" name="연결선: 꺾임 172">
          <a:extLst>
            <a:ext uri="{FF2B5EF4-FFF2-40B4-BE49-F238E27FC236}">
              <a16:creationId xmlns:a16="http://schemas.microsoft.com/office/drawing/2014/main" id="{7258F5BC-E2A7-44D0-AA13-C2A0F2F157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8" name="연결선: 꺾임 173">
          <a:extLst>
            <a:ext uri="{FF2B5EF4-FFF2-40B4-BE49-F238E27FC236}">
              <a16:creationId xmlns:a16="http://schemas.microsoft.com/office/drawing/2014/main" id="{1FCC178D-29A1-4891-82E4-62336245E0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799" name="연결선: 꺾임 174">
          <a:extLst>
            <a:ext uri="{FF2B5EF4-FFF2-40B4-BE49-F238E27FC236}">
              <a16:creationId xmlns:a16="http://schemas.microsoft.com/office/drawing/2014/main" id="{D71FD233-4562-462C-BAE8-6EE48657F1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0" name="연결선: 꺾임 175">
          <a:extLst>
            <a:ext uri="{FF2B5EF4-FFF2-40B4-BE49-F238E27FC236}">
              <a16:creationId xmlns:a16="http://schemas.microsoft.com/office/drawing/2014/main" id="{BAACCEF7-D031-47DC-A927-8121D904D1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1" name="연결선: 꺾임 176">
          <a:extLst>
            <a:ext uri="{FF2B5EF4-FFF2-40B4-BE49-F238E27FC236}">
              <a16:creationId xmlns:a16="http://schemas.microsoft.com/office/drawing/2014/main" id="{1EFAC44B-F456-4E80-B352-F1B2FC38DAE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2" name="연결선: 꺾임 177">
          <a:extLst>
            <a:ext uri="{FF2B5EF4-FFF2-40B4-BE49-F238E27FC236}">
              <a16:creationId xmlns:a16="http://schemas.microsoft.com/office/drawing/2014/main" id="{B1AA5FEB-4C06-4683-9F34-0670F66C7CD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3" name="연결선: 꺾임 178">
          <a:extLst>
            <a:ext uri="{FF2B5EF4-FFF2-40B4-BE49-F238E27FC236}">
              <a16:creationId xmlns:a16="http://schemas.microsoft.com/office/drawing/2014/main" id="{61FCCA01-9521-465F-BBFB-C5907E1B21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4" name="연결선: 꺾임 179">
          <a:extLst>
            <a:ext uri="{FF2B5EF4-FFF2-40B4-BE49-F238E27FC236}">
              <a16:creationId xmlns:a16="http://schemas.microsoft.com/office/drawing/2014/main" id="{1198F6D1-8503-454C-A1CE-5E29887F7C4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5" name="연결선: 꺾임 180">
          <a:extLst>
            <a:ext uri="{FF2B5EF4-FFF2-40B4-BE49-F238E27FC236}">
              <a16:creationId xmlns:a16="http://schemas.microsoft.com/office/drawing/2014/main" id="{A7917038-9D24-482F-B847-B03DD5DE71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6" name="연결선: 꺾임 181">
          <a:extLst>
            <a:ext uri="{FF2B5EF4-FFF2-40B4-BE49-F238E27FC236}">
              <a16:creationId xmlns:a16="http://schemas.microsoft.com/office/drawing/2014/main" id="{4D7E4032-5BDA-4668-B587-368DD418CDC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7" name="연결선: 꺾임 182">
          <a:extLst>
            <a:ext uri="{FF2B5EF4-FFF2-40B4-BE49-F238E27FC236}">
              <a16:creationId xmlns:a16="http://schemas.microsoft.com/office/drawing/2014/main" id="{600E6FAF-0430-49ED-96A2-27CC1D9B09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8" name="연결선: 꺾임 183">
          <a:extLst>
            <a:ext uri="{FF2B5EF4-FFF2-40B4-BE49-F238E27FC236}">
              <a16:creationId xmlns:a16="http://schemas.microsoft.com/office/drawing/2014/main" id="{F971A612-C661-407D-B526-33296E46EA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09" name="연결선: 꺾임 184">
          <a:extLst>
            <a:ext uri="{FF2B5EF4-FFF2-40B4-BE49-F238E27FC236}">
              <a16:creationId xmlns:a16="http://schemas.microsoft.com/office/drawing/2014/main" id="{A08790F9-711C-4C19-9373-1EF92F35132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0" name="연결선: 꺾임 185">
          <a:extLst>
            <a:ext uri="{FF2B5EF4-FFF2-40B4-BE49-F238E27FC236}">
              <a16:creationId xmlns:a16="http://schemas.microsoft.com/office/drawing/2014/main" id="{53D511DD-1007-492A-8B15-23FE8C8726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1" name="연결선: 꺾임 186">
          <a:extLst>
            <a:ext uri="{FF2B5EF4-FFF2-40B4-BE49-F238E27FC236}">
              <a16:creationId xmlns:a16="http://schemas.microsoft.com/office/drawing/2014/main" id="{414B641A-670C-4E5E-97E9-9AED92C411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2" name="연결선: 꺾임 187">
          <a:extLst>
            <a:ext uri="{FF2B5EF4-FFF2-40B4-BE49-F238E27FC236}">
              <a16:creationId xmlns:a16="http://schemas.microsoft.com/office/drawing/2014/main" id="{F43D79E7-9206-4DBA-B2B0-1F2C2B9F0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3" name="연결선: 꺾임 188">
          <a:extLst>
            <a:ext uri="{FF2B5EF4-FFF2-40B4-BE49-F238E27FC236}">
              <a16:creationId xmlns:a16="http://schemas.microsoft.com/office/drawing/2014/main" id="{AEF4946E-DE08-428C-8D50-FD93DF0E8D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4" name="연결선: 꺾임 189">
          <a:extLst>
            <a:ext uri="{FF2B5EF4-FFF2-40B4-BE49-F238E27FC236}">
              <a16:creationId xmlns:a16="http://schemas.microsoft.com/office/drawing/2014/main" id="{28EF465F-DE90-4E7F-AE0C-8EB17B7EC8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5" name="연결선: 꺾임 190">
          <a:extLst>
            <a:ext uri="{FF2B5EF4-FFF2-40B4-BE49-F238E27FC236}">
              <a16:creationId xmlns:a16="http://schemas.microsoft.com/office/drawing/2014/main" id="{70710D1F-8131-46F0-BF37-E78266C2B9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6" name="연결선: 꺾임 191">
          <a:extLst>
            <a:ext uri="{FF2B5EF4-FFF2-40B4-BE49-F238E27FC236}">
              <a16:creationId xmlns:a16="http://schemas.microsoft.com/office/drawing/2014/main" id="{FD47F098-FF55-41C5-AAAE-2FA984BE99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7" name="연결선: 꺾임 192">
          <a:extLst>
            <a:ext uri="{FF2B5EF4-FFF2-40B4-BE49-F238E27FC236}">
              <a16:creationId xmlns:a16="http://schemas.microsoft.com/office/drawing/2014/main" id="{B516718D-43D4-4025-8876-E106FCC6E3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8" name="연결선: 꺾임 193">
          <a:extLst>
            <a:ext uri="{FF2B5EF4-FFF2-40B4-BE49-F238E27FC236}">
              <a16:creationId xmlns:a16="http://schemas.microsoft.com/office/drawing/2014/main" id="{FF730DF5-1A3B-4766-8B99-A02FA0F345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19" name="연결선: 꺾임 194">
          <a:extLst>
            <a:ext uri="{FF2B5EF4-FFF2-40B4-BE49-F238E27FC236}">
              <a16:creationId xmlns:a16="http://schemas.microsoft.com/office/drawing/2014/main" id="{98AD065B-7C11-46B8-A38A-83274EEF41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0" name="연결선: 꺾임 195">
          <a:extLst>
            <a:ext uri="{FF2B5EF4-FFF2-40B4-BE49-F238E27FC236}">
              <a16:creationId xmlns:a16="http://schemas.microsoft.com/office/drawing/2014/main" id="{4D60C7D4-C3FA-40ED-BFDD-46276CF303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1" name="연결선: 꺾임 196">
          <a:extLst>
            <a:ext uri="{FF2B5EF4-FFF2-40B4-BE49-F238E27FC236}">
              <a16:creationId xmlns:a16="http://schemas.microsoft.com/office/drawing/2014/main" id="{F93E8DC9-7361-4204-92A6-C1E866DC57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2" name="연결선: 꺾임 197">
          <a:extLst>
            <a:ext uri="{FF2B5EF4-FFF2-40B4-BE49-F238E27FC236}">
              <a16:creationId xmlns:a16="http://schemas.microsoft.com/office/drawing/2014/main" id="{C068A266-349B-4FAF-AA06-C4338E33A34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3" name="연결선: 꺾임 198">
          <a:extLst>
            <a:ext uri="{FF2B5EF4-FFF2-40B4-BE49-F238E27FC236}">
              <a16:creationId xmlns:a16="http://schemas.microsoft.com/office/drawing/2014/main" id="{E9631B7A-C8D8-4AA2-BC79-CB3F8DB86E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4" name="연결선: 꺾임 199">
          <a:extLst>
            <a:ext uri="{FF2B5EF4-FFF2-40B4-BE49-F238E27FC236}">
              <a16:creationId xmlns:a16="http://schemas.microsoft.com/office/drawing/2014/main" id="{75FA18D2-9253-4744-B3B1-37E664F147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5" name="연결선: 꺾임 200">
          <a:extLst>
            <a:ext uri="{FF2B5EF4-FFF2-40B4-BE49-F238E27FC236}">
              <a16:creationId xmlns:a16="http://schemas.microsoft.com/office/drawing/2014/main" id="{FCF9F5DD-C8AA-400D-ABF6-BEC66C35EC5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6" name="연결선: 꺾임 201">
          <a:extLst>
            <a:ext uri="{FF2B5EF4-FFF2-40B4-BE49-F238E27FC236}">
              <a16:creationId xmlns:a16="http://schemas.microsoft.com/office/drawing/2014/main" id="{EC76225B-342B-4240-B344-AFB176DC489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7" name="연결선: 꺾임 202">
          <a:extLst>
            <a:ext uri="{FF2B5EF4-FFF2-40B4-BE49-F238E27FC236}">
              <a16:creationId xmlns:a16="http://schemas.microsoft.com/office/drawing/2014/main" id="{E5D67502-7550-4E25-AA87-691DF2A2C4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8" name="연결선: 꺾임 203">
          <a:extLst>
            <a:ext uri="{FF2B5EF4-FFF2-40B4-BE49-F238E27FC236}">
              <a16:creationId xmlns:a16="http://schemas.microsoft.com/office/drawing/2014/main" id="{9A753F7D-5AF0-4FE3-AB8D-274DC0506FD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29" name="연결선: 꺾임 204">
          <a:extLst>
            <a:ext uri="{FF2B5EF4-FFF2-40B4-BE49-F238E27FC236}">
              <a16:creationId xmlns:a16="http://schemas.microsoft.com/office/drawing/2014/main" id="{F3AD53D7-3232-4F2B-ADF4-349506C4F40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0" name="연결선: 꺾임 205">
          <a:extLst>
            <a:ext uri="{FF2B5EF4-FFF2-40B4-BE49-F238E27FC236}">
              <a16:creationId xmlns:a16="http://schemas.microsoft.com/office/drawing/2014/main" id="{8F5B3AF8-1811-4437-B36D-F2BB9E49478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1" name="연결선: 꺾임 206">
          <a:extLst>
            <a:ext uri="{FF2B5EF4-FFF2-40B4-BE49-F238E27FC236}">
              <a16:creationId xmlns:a16="http://schemas.microsoft.com/office/drawing/2014/main" id="{FEAB0C88-53ED-4A31-B8ED-7784707375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2" name="연결선: 꺾임 207">
          <a:extLst>
            <a:ext uri="{FF2B5EF4-FFF2-40B4-BE49-F238E27FC236}">
              <a16:creationId xmlns:a16="http://schemas.microsoft.com/office/drawing/2014/main" id="{9094E276-08AC-4274-8F93-3582E7AE92F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3" name="연결선: 꺾임 208">
          <a:extLst>
            <a:ext uri="{FF2B5EF4-FFF2-40B4-BE49-F238E27FC236}">
              <a16:creationId xmlns:a16="http://schemas.microsoft.com/office/drawing/2014/main" id="{019A37DF-D000-4298-A46E-8ED420F12FC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4" name="연결선: 꺾임 209">
          <a:extLst>
            <a:ext uri="{FF2B5EF4-FFF2-40B4-BE49-F238E27FC236}">
              <a16:creationId xmlns:a16="http://schemas.microsoft.com/office/drawing/2014/main" id="{F316A5D9-26F5-40A2-B098-2D3589B077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5" name="연결선: 꺾임 210">
          <a:extLst>
            <a:ext uri="{FF2B5EF4-FFF2-40B4-BE49-F238E27FC236}">
              <a16:creationId xmlns:a16="http://schemas.microsoft.com/office/drawing/2014/main" id="{293D604C-05C8-4B71-9589-FC135130716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6" name="연결선: 꺾임 211">
          <a:extLst>
            <a:ext uri="{FF2B5EF4-FFF2-40B4-BE49-F238E27FC236}">
              <a16:creationId xmlns:a16="http://schemas.microsoft.com/office/drawing/2014/main" id="{01E86E51-F7E2-43B8-A713-E992C8C0D76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7" name="연결선: 꺾임 212">
          <a:extLst>
            <a:ext uri="{FF2B5EF4-FFF2-40B4-BE49-F238E27FC236}">
              <a16:creationId xmlns:a16="http://schemas.microsoft.com/office/drawing/2014/main" id="{F28E8BF3-69D4-4193-A7C2-62BFD56774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8" name="연결선: 꺾임 213">
          <a:extLst>
            <a:ext uri="{FF2B5EF4-FFF2-40B4-BE49-F238E27FC236}">
              <a16:creationId xmlns:a16="http://schemas.microsoft.com/office/drawing/2014/main" id="{95C84EE7-44BB-4CEC-8CAE-779F3B0B7DE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39" name="연결선: 꺾임 214">
          <a:extLst>
            <a:ext uri="{FF2B5EF4-FFF2-40B4-BE49-F238E27FC236}">
              <a16:creationId xmlns:a16="http://schemas.microsoft.com/office/drawing/2014/main" id="{A0410D4D-2185-436C-B7EB-3DBC4AD4EFB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0" name="연결선: 꺾임 215">
          <a:extLst>
            <a:ext uri="{FF2B5EF4-FFF2-40B4-BE49-F238E27FC236}">
              <a16:creationId xmlns:a16="http://schemas.microsoft.com/office/drawing/2014/main" id="{732E517B-2EFF-4CD8-8856-36CCB495113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1" name="연결선: 꺾임 216">
          <a:extLst>
            <a:ext uri="{FF2B5EF4-FFF2-40B4-BE49-F238E27FC236}">
              <a16:creationId xmlns:a16="http://schemas.microsoft.com/office/drawing/2014/main" id="{E8049D9F-7344-4EC3-8E21-F3FB049DD4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2" name="연결선: 꺾임 217">
          <a:extLst>
            <a:ext uri="{FF2B5EF4-FFF2-40B4-BE49-F238E27FC236}">
              <a16:creationId xmlns:a16="http://schemas.microsoft.com/office/drawing/2014/main" id="{31A193BF-E648-4DAD-9059-86847E76E1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3" name="연결선: 꺾임 218">
          <a:extLst>
            <a:ext uri="{FF2B5EF4-FFF2-40B4-BE49-F238E27FC236}">
              <a16:creationId xmlns:a16="http://schemas.microsoft.com/office/drawing/2014/main" id="{4B2AA20D-1D1B-4659-89FA-D525CD9175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4" name="연결선: 꺾임 219">
          <a:extLst>
            <a:ext uri="{FF2B5EF4-FFF2-40B4-BE49-F238E27FC236}">
              <a16:creationId xmlns:a16="http://schemas.microsoft.com/office/drawing/2014/main" id="{3DAD4410-6383-4E78-A58E-B25309132E3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5" name="연결선: 꺾임 220">
          <a:extLst>
            <a:ext uri="{FF2B5EF4-FFF2-40B4-BE49-F238E27FC236}">
              <a16:creationId xmlns:a16="http://schemas.microsoft.com/office/drawing/2014/main" id="{EDC20A80-3EAE-47B3-88EE-BFD28634F8E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6" name="연결선: 꺾임 221">
          <a:extLst>
            <a:ext uri="{FF2B5EF4-FFF2-40B4-BE49-F238E27FC236}">
              <a16:creationId xmlns:a16="http://schemas.microsoft.com/office/drawing/2014/main" id="{687D1B1E-E3E9-46BD-863C-F0C8335381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7" name="연결선: 꺾임 222">
          <a:extLst>
            <a:ext uri="{FF2B5EF4-FFF2-40B4-BE49-F238E27FC236}">
              <a16:creationId xmlns:a16="http://schemas.microsoft.com/office/drawing/2014/main" id="{B82839D1-B0D5-4EAB-A2D8-62609DFEB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8" name="연결선: 꺾임 223">
          <a:extLst>
            <a:ext uri="{FF2B5EF4-FFF2-40B4-BE49-F238E27FC236}">
              <a16:creationId xmlns:a16="http://schemas.microsoft.com/office/drawing/2014/main" id="{2D8692FE-DFC1-414F-A311-F24F2E65A8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49" name="연결선: 꺾임 224">
          <a:extLst>
            <a:ext uri="{FF2B5EF4-FFF2-40B4-BE49-F238E27FC236}">
              <a16:creationId xmlns:a16="http://schemas.microsoft.com/office/drawing/2014/main" id="{8914E56E-5ECD-4D3E-B7B7-C6027E5F2C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0" name="연결선: 꺾임 225">
          <a:extLst>
            <a:ext uri="{FF2B5EF4-FFF2-40B4-BE49-F238E27FC236}">
              <a16:creationId xmlns:a16="http://schemas.microsoft.com/office/drawing/2014/main" id="{54DBA795-C3E9-431F-BD88-72C3678578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1" name="연결선: 꺾임 226">
          <a:extLst>
            <a:ext uri="{FF2B5EF4-FFF2-40B4-BE49-F238E27FC236}">
              <a16:creationId xmlns:a16="http://schemas.microsoft.com/office/drawing/2014/main" id="{1E7656A4-79FA-4FCF-B4A0-7C7966F425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2" name="연결선: 꺾임 227">
          <a:extLst>
            <a:ext uri="{FF2B5EF4-FFF2-40B4-BE49-F238E27FC236}">
              <a16:creationId xmlns:a16="http://schemas.microsoft.com/office/drawing/2014/main" id="{90A58713-6F87-4381-9566-4CD5C779FD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3" name="연결선: 꺾임 228">
          <a:extLst>
            <a:ext uri="{FF2B5EF4-FFF2-40B4-BE49-F238E27FC236}">
              <a16:creationId xmlns:a16="http://schemas.microsoft.com/office/drawing/2014/main" id="{69E292C0-86BE-4E2C-99FB-AB0DA9FB79A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4" name="연결선: 꺾임 229">
          <a:extLst>
            <a:ext uri="{FF2B5EF4-FFF2-40B4-BE49-F238E27FC236}">
              <a16:creationId xmlns:a16="http://schemas.microsoft.com/office/drawing/2014/main" id="{88626CA2-6144-4B87-8E6C-263C476815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5" name="연결선: 꺾임 230">
          <a:extLst>
            <a:ext uri="{FF2B5EF4-FFF2-40B4-BE49-F238E27FC236}">
              <a16:creationId xmlns:a16="http://schemas.microsoft.com/office/drawing/2014/main" id="{BADBD111-C1BB-4154-AA9D-A3A36476BD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6" name="연결선: 꺾임 231">
          <a:extLst>
            <a:ext uri="{FF2B5EF4-FFF2-40B4-BE49-F238E27FC236}">
              <a16:creationId xmlns:a16="http://schemas.microsoft.com/office/drawing/2014/main" id="{042CD6A9-F798-4F11-9ED3-2E2B574FA3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7" name="연결선: 꺾임 232">
          <a:extLst>
            <a:ext uri="{FF2B5EF4-FFF2-40B4-BE49-F238E27FC236}">
              <a16:creationId xmlns:a16="http://schemas.microsoft.com/office/drawing/2014/main" id="{E436FF10-865D-45C9-9254-2F469F440F9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8" name="연결선: 꺾임 233">
          <a:extLst>
            <a:ext uri="{FF2B5EF4-FFF2-40B4-BE49-F238E27FC236}">
              <a16:creationId xmlns:a16="http://schemas.microsoft.com/office/drawing/2014/main" id="{B3BFA687-191E-4C95-884D-B31B52AAD7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59" name="연결선: 꺾임 234">
          <a:extLst>
            <a:ext uri="{FF2B5EF4-FFF2-40B4-BE49-F238E27FC236}">
              <a16:creationId xmlns:a16="http://schemas.microsoft.com/office/drawing/2014/main" id="{7107F834-0405-4630-811B-9E16EFDECE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0" name="연결선: 꺾임 235">
          <a:extLst>
            <a:ext uri="{FF2B5EF4-FFF2-40B4-BE49-F238E27FC236}">
              <a16:creationId xmlns:a16="http://schemas.microsoft.com/office/drawing/2014/main" id="{B6B6F9C6-5105-41A9-A41A-D64C7C263B8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1" name="연결선: 꺾임 236">
          <a:extLst>
            <a:ext uri="{FF2B5EF4-FFF2-40B4-BE49-F238E27FC236}">
              <a16:creationId xmlns:a16="http://schemas.microsoft.com/office/drawing/2014/main" id="{A55E8074-314B-4FA3-A011-ABD0EA34EE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2" name="연결선: 꺾임 237">
          <a:extLst>
            <a:ext uri="{FF2B5EF4-FFF2-40B4-BE49-F238E27FC236}">
              <a16:creationId xmlns:a16="http://schemas.microsoft.com/office/drawing/2014/main" id="{8654C2E1-EB42-4158-A0E9-AD09A025EF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3" name="연결선: 꺾임 238">
          <a:extLst>
            <a:ext uri="{FF2B5EF4-FFF2-40B4-BE49-F238E27FC236}">
              <a16:creationId xmlns:a16="http://schemas.microsoft.com/office/drawing/2014/main" id="{9FB14185-5890-4F08-A167-A8270570302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4" name="연결선: 꺾임 239">
          <a:extLst>
            <a:ext uri="{FF2B5EF4-FFF2-40B4-BE49-F238E27FC236}">
              <a16:creationId xmlns:a16="http://schemas.microsoft.com/office/drawing/2014/main" id="{A7550B10-01C2-46D1-AF73-79C38F3D90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5" name="연결선: 꺾임 240">
          <a:extLst>
            <a:ext uri="{FF2B5EF4-FFF2-40B4-BE49-F238E27FC236}">
              <a16:creationId xmlns:a16="http://schemas.microsoft.com/office/drawing/2014/main" id="{3CF915F7-5D79-4969-B753-B1E183E9B34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6" name="연결선: 꺾임 241">
          <a:extLst>
            <a:ext uri="{FF2B5EF4-FFF2-40B4-BE49-F238E27FC236}">
              <a16:creationId xmlns:a16="http://schemas.microsoft.com/office/drawing/2014/main" id="{F4B56D6C-0A0A-41DC-BE11-B0AE1C7D7A7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7" name="연결선: 꺾임 242">
          <a:extLst>
            <a:ext uri="{FF2B5EF4-FFF2-40B4-BE49-F238E27FC236}">
              <a16:creationId xmlns:a16="http://schemas.microsoft.com/office/drawing/2014/main" id="{E8B24E45-B744-4C87-9814-F064F85F72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8" name="연결선: 꺾임 243">
          <a:extLst>
            <a:ext uri="{FF2B5EF4-FFF2-40B4-BE49-F238E27FC236}">
              <a16:creationId xmlns:a16="http://schemas.microsoft.com/office/drawing/2014/main" id="{5378ECDE-B547-4B80-A02C-3DB83B18E2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69" name="연결선: 꺾임 244">
          <a:extLst>
            <a:ext uri="{FF2B5EF4-FFF2-40B4-BE49-F238E27FC236}">
              <a16:creationId xmlns:a16="http://schemas.microsoft.com/office/drawing/2014/main" id="{70E138BE-2DDA-4164-AEEF-675EDCB5C8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0" name="연결선: 꺾임 245">
          <a:extLst>
            <a:ext uri="{FF2B5EF4-FFF2-40B4-BE49-F238E27FC236}">
              <a16:creationId xmlns:a16="http://schemas.microsoft.com/office/drawing/2014/main" id="{F72F2B52-4117-442C-A173-10BF67C2B8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1" name="연결선: 꺾임 246">
          <a:extLst>
            <a:ext uri="{FF2B5EF4-FFF2-40B4-BE49-F238E27FC236}">
              <a16:creationId xmlns:a16="http://schemas.microsoft.com/office/drawing/2014/main" id="{2C7C5F44-B78D-4BFB-AA1A-09D16A876B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2" name="연결선: 꺾임 247">
          <a:extLst>
            <a:ext uri="{FF2B5EF4-FFF2-40B4-BE49-F238E27FC236}">
              <a16:creationId xmlns:a16="http://schemas.microsoft.com/office/drawing/2014/main" id="{F02417B8-A0DF-4346-951B-B94D07DF2D4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3" name="연결선: 꺾임 248">
          <a:extLst>
            <a:ext uri="{FF2B5EF4-FFF2-40B4-BE49-F238E27FC236}">
              <a16:creationId xmlns:a16="http://schemas.microsoft.com/office/drawing/2014/main" id="{F0885D3E-0597-4B9D-AA0D-DA33A770E4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4" name="연결선: 꺾임 249">
          <a:extLst>
            <a:ext uri="{FF2B5EF4-FFF2-40B4-BE49-F238E27FC236}">
              <a16:creationId xmlns:a16="http://schemas.microsoft.com/office/drawing/2014/main" id="{9E8878C5-3D27-4810-8C5E-FC1D7886D64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5" name="연결선: 꺾임 250">
          <a:extLst>
            <a:ext uri="{FF2B5EF4-FFF2-40B4-BE49-F238E27FC236}">
              <a16:creationId xmlns:a16="http://schemas.microsoft.com/office/drawing/2014/main" id="{A1D6D8AB-3A55-4742-92B1-9ED0C86F9B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6" name="연결선: 꺾임 263">
          <a:extLst>
            <a:ext uri="{FF2B5EF4-FFF2-40B4-BE49-F238E27FC236}">
              <a16:creationId xmlns:a16="http://schemas.microsoft.com/office/drawing/2014/main" id="{CB756EE9-CB69-407A-B0CD-76A074E0FD3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7" name="연결선: 꺾임 264">
          <a:extLst>
            <a:ext uri="{FF2B5EF4-FFF2-40B4-BE49-F238E27FC236}">
              <a16:creationId xmlns:a16="http://schemas.microsoft.com/office/drawing/2014/main" id="{9940E444-348A-47A9-AEDC-6470AC043E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8" name="연결선: 꺾임 265">
          <a:extLst>
            <a:ext uri="{FF2B5EF4-FFF2-40B4-BE49-F238E27FC236}">
              <a16:creationId xmlns:a16="http://schemas.microsoft.com/office/drawing/2014/main" id="{3F1AAB84-22AA-4073-B22D-11450AD9C3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79" name="연결선: 꺾임 266">
          <a:extLst>
            <a:ext uri="{FF2B5EF4-FFF2-40B4-BE49-F238E27FC236}">
              <a16:creationId xmlns:a16="http://schemas.microsoft.com/office/drawing/2014/main" id="{0F992E93-DDA7-4971-8E28-D07EDA3B77D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0" name="연결선: 꺾임 267">
          <a:extLst>
            <a:ext uri="{FF2B5EF4-FFF2-40B4-BE49-F238E27FC236}">
              <a16:creationId xmlns:a16="http://schemas.microsoft.com/office/drawing/2014/main" id="{D39D1BEE-A7F7-4385-97EF-1606A4BC5BA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1" name="연결선: 꺾임 268">
          <a:extLst>
            <a:ext uri="{FF2B5EF4-FFF2-40B4-BE49-F238E27FC236}">
              <a16:creationId xmlns:a16="http://schemas.microsoft.com/office/drawing/2014/main" id="{20D75703-F499-4F8B-AFD6-DF00A39CEC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2" name="연결선: 꺾임 269">
          <a:extLst>
            <a:ext uri="{FF2B5EF4-FFF2-40B4-BE49-F238E27FC236}">
              <a16:creationId xmlns:a16="http://schemas.microsoft.com/office/drawing/2014/main" id="{41381D25-5E8B-4B40-A9A3-469DC66D25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3" name="연결선: 꺾임 270">
          <a:extLst>
            <a:ext uri="{FF2B5EF4-FFF2-40B4-BE49-F238E27FC236}">
              <a16:creationId xmlns:a16="http://schemas.microsoft.com/office/drawing/2014/main" id="{7AFA4B19-7906-4E9B-883D-A8A5AD920ED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4" name="연결선: 꺾임 271">
          <a:extLst>
            <a:ext uri="{FF2B5EF4-FFF2-40B4-BE49-F238E27FC236}">
              <a16:creationId xmlns:a16="http://schemas.microsoft.com/office/drawing/2014/main" id="{C212780A-BC8F-40F5-A299-400B036565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5" name="연결선: 꺾임 272">
          <a:extLst>
            <a:ext uri="{FF2B5EF4-FFF2-40B4-BE49-F238E27FC236}">
              <a16:creationId xmlns:a16="http://schemas.microsoft.com/office/drawing/2014/main" id="{F1A5D988-E3FE-45D5-BE68-1D734B91FF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6" name="연결선: 꺾임 273">
          <a:extLst>
            <a:ext uri="{FF2B5EF4-FFF2-40B4-BE49-F238E27FC236}">
              <a16:creationId xmlns:a16="http://schemas.microsoft.com/office/drawing/2014/main" id="{BD69CECE-F858-4F6C-96B5-9D8F8231BD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7" name="연결선: 꺾임 274">
          <a:extLst>
            <a:ext uri="{FF2B5EF4-FFF2-40B4-BE49-F238E27FC236}">
              <a16:creationId xmlns:a16="http://schemas.microsoft.com/office/drawing/2014/main" id="{0266E3CF-3D5A-4E9A-80C0-8B0A015E09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8" name="연결선: 꺾임 275">
          <a:extLst>
            <a:ext uri="{FF2B5EF4-FFF2-40B4-BE49-F238E27FC236}">
              <a16:creationId xmlns:a16="http://schemas.microsoft.com/office/drawing/2014/main" id="{9374E7C9-B755-4D00-836A-6CFCA105EF3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89" name="연결선: 꺾임 276">
          <a:extLst>
            <a:ext uri="{FF2B5EF4-FFF2-40B4-BE49-F238E27FC236}">
              <a16:creationId xmlns:a16="http://schemas.microsoft.com/office/drawing/2014/main" id="{81B06E1A-686F-4C14-B3CC-36751373C5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0" name="연결선: 꺾임 277">
          <a:extLst>
            <a:ext uri="{FF2B5EF4-FFF2-40B4-BE49-F238E27FC236}">
              <a16:creationId xmlns:a16="http://schemas.microsoft.com/office/drawing/2014/main" id="{3287CD7B-177B-4570-8CD0-79C565DCE5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1" name="연결선: 꺾임 278">
          <a:extLst>
            <a:ext uri="{FF2B5EF4-FFF2-40B4-BE49-F238E27FC236}">
              <a16:creationId xmlns:a16="http://schemas.microsoft.com/office/drawing/2014/main" id="{5A72ED8B-87DE-4090-BBEC-B22FA6798A5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2" name="연결선: 꺾임 279">
          <a:extLst>
            <a:ext uri="{FF2B5EF4-FFF2-40B4-BE49-F238E27FC236}">
              <a16:creationId xmlns:a16="http://schemas.microsoft.com/office/drawing/2014/main" id="{E4FA3D13-384C-4080-AA09-6844186275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3" name="연결선: 꺾임 280">
          <a:extLst>
            <a:ext uri="{FF2B5EF4-FFF2-40B4-BE49-F238E27FC236}">
              <a16:creationId xmlns:a16="http://schemas.microsoft.com/office/drawing/2014/main" id="{BC5D7E71-C683-4A29-96A9-445C4B7722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4" name="연결선: 꺾임 281">
          <a:extLst>
            <a:ext uri="{FF2B5EF4-FFF2-40B4-BE49-F238E27FC236}">
              <a16:creationId xmlns:a16="http://schemas.microsoft.com/office/drawing/2014/main" id="{8556825D-7156-4904-9853-2A61BF74B2D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5" name="연결선: 꺾임 282">
          <a:extLst>
            <a:ext uri="{FF2B5EF4-FFF2-40B4-BE49-F238E27FC236}">
              <a16:creationId xmlns:a16="http://schemas.microsoft.com/office/drawing/2014/main" id="{21441FFA-996B-466E-9057-7472A67A5D3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6" name="연결선: 꺾임 283">
          <a:extLst>
            <a:ext uri="{FF2B5EF4-FFF2-40B4-BE49-F238E27FC236}">
              <a16:creationId xmlns:a16="http://schemas.microsoft.com/office/drawing/2014/main" id="{150DF014-B567-490D-8A2E-C332C2D730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7" name="연결선: 꺾임 284">
          <a:extLst>
            <a:ext uri="{FF2B5EF4-FFF2-40B4-BE49-F238E27FC236}">
              <a16:creationId xmlns:a16="http://schemas.microsoft.com/office/drawing/2014/main" id="{BA39D38C-D634-471B-930B-F97E366927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8" name="연결선: 꺾임 285">
          <a:extLst>
            <a:ext uri="{FF2B5EF4-FFF2-40B4-BE49-F238E27FC236}">
              <a16:creationId xmlns:a16="http://schemas.microsoft.com/office/drawing/2014/main" id="{546E697C-8058-4837-8960-3389A6C39F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899" name="연결선: 꺾임 286">
          <a:extLst>
            <a:ext uri="{FF2B5EF4-FFF2-40B4-BE49-F238E27FC236}">
              <a16:creationId xmlns:a16="http://schemas.microsoft.com/office/drawing/2014/main" id="{8E9029D7-45E7-4523-BD2B-FCCDE06208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0" name="연결선: 꺾임 287">
          <a:extLst>
            <a:ext uri="{FF2B5EF4-FFF2-40B4-BE49-F238E27FC236}">
              <a16:creationId xmlns:a16="http://schemas.microsoft.com/office/drawing/2014/main" id="{920BC37D-7F0F-4572-A75E-3D4C49B458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1" name="연결선: 꺾임 288">
          <a:extLst>
            <a:ext uri="{FF2B5EF4-FFF2-40B4-BE49-F238E27FC236}">
              <a16:creationId xmlns:a16="http://schemas.microsoft.com/office/drawing/2014/main" id="{91658046-B3E6-4BA6-B7C5-A7C2240342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2" name="연결선: 꺾임 289">
          <a:extLst>
            <a:ext uri="{FF2B5EF4-FFF2-40B4-BE49-F238E27FC236}">
              <a16:creationId xmlns:a16="http://schemas.microsoft.com/office/drawing/2014/main" id="{C128EACC-CC54-4DB3-8ABE-4366C2E8492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3" name="연결선: 꺾임 290">
          <a:extLst>
            <a:ext uri="{FF2B5EF4-FFF2-40B4-BE49-F238E27FC236}">
              <a16:creationId xmlns:a16="http://schemas.microsoft.com/office/drawing/2014/main" id="{3E7C6222-6FDD-464F-9B8F-7D0EA87246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4" name="연결선: 꺾임 291">
          <a:extLst>
            <a:ext uri="{FF2B5EF4-FFF2-40B4-BE49-F238E27FC236}">
              <a16:creationId xmlns:a16="http://schemas.microsoft.com/office/drawing/2014/main" id="{39DC2E0C-D2AC-4B66-B0C7-2C367BF043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5" name="연결선: 꺾임 292">
          <a:extLst>
            <a:ext uri="{FF2B5EF4-FFF2-40B4-BE49-F238E27FC236}">
              <a16:creationId xmlns:a16="http://schemas.microsoft.com/office/drawing/2014/main" id="{40D55762-2DBE-44C8-BE80-858987112C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6" name="연결선: 꺾임 293">
          <a:extLst>
            <a:ext uri="{FF2B5EF4-FFF2-40B4-BE49-F238E27FC236}">
              <a16:creationId xmlns:a16="http://schemas.microsoft.com/office/drawing/2014/main" id="{735F4C66-84D7-4BDC-9796-1B4307B0BA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7" name="연결선: 꺾임 294">
          <a:extLst>
            <a:ext uri="{FF2B5EF4-FFF2-40B4-BE49-F238E27FC236}">
              <a16:creationId xmlns:a16="http://schemas.microsoft.com/office/drawing/2014/main" id="{C0C344B5-73E5-42EA-A00E-948DA82FEFE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8" name="연결선: 꺾임 295">
          <a:extLst>
            <a:ext uri="{FF2B5EF4-FFF2-40B4-BE49-F238E27FC236}">
              <a16:creationId xmlns:a16="http://schemas.microsoft.com/office/drawing/2014/main" id="{EFDE9977-7248-4EFB-B393-4019D26D30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09" name="연결선: 꺾임 296">
          <a:extLst>
            <a:ext uri="{FF2B5EF4-FFF2-40B4-BE49-F238E27FC236}">
              <a16:creationId xmlns:a16="http://schemas.microsoft.com/office/drawing/2014/main" id="{077CF84F-564C-4252-9621-7D501555AA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0" name="연결선: 꺾임 297">
          <a:extLst>
            <a:ext uri="{FF2B5EF4-FFF2-40B4-BE49-F238E27FC236}">
              <a16:creationId xmlns:a16="http://schemas.microsoft.com/office/drawing/2014/main" id="{BACAF581-8039-4302-BF98-E052F907105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1" name="연결선: 꺾임 298">
          <a:extLst>
            <a:ext uri="{FF2B5EF4-FFF2-40B4-BE49-F238E27FC236}">
              <a16:creationId xmlns:a16="http://schemas.microsoft.com/office/drawing/2014/main" id="{511E5E63-039F-436E-893F-13130673F5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2" name="연결선: 꺾임 299">
          <a:extLst>
            <a:ext uri="{FF2B5EF4-FFF2-40B4-BE49-F238E27FC236}">
              <a16:creationId xmlns:a16="http://schemas.microsoft.com/office/drawing/2014/main" id="{804E2832-B62F-4AFB-A0FA-15DFB3DAB3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3" name="연결선: 꺾임 300">
          <a:extLst>
            <a:ext uri="{FF2B5EF4-FFF2-40B4-BE49-F238E27FC236}">
              <a16:creationId xmlns:a16="http://schemas.microsoft.com/office/drawing/2014/main" id="{E61E1C10-EBBD-4472-B7E0-60F53D7BE9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4" name="연결선: 꺾임 301">
          <a:extLst>
            <a:ext uri="{FF2B5EF4-FFF2-40B4-BE49-F238E27FC236}">
              <a16:creationId xmlns:a16="http://schemas.microsoft.com/office/drawing/2014/main" id="{83C338A0-3F5D-4650-BA94-D88912E924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5" name="연결선: 꺾임 302">
          <a:extLst>
            <a:ext uri="{FF2B5EF4-FFF2-40B4-BE49-F238E27FC236}">
              <a16:creationId xmlns:a16="http://schemas.microsoft.com/office/drawing/2014/main" id="{43B238B2-440F-44E8-976C-9D6058C1C74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6" name="연결선: 꺾임 303">
          <a:extLst>
            <a:ext uri="{FF2B5EF4-FFF2-40B4-BE49-F238E27FC236}">
              <a16:creationId xmlns:a16="http://schemas.microsoft.com/office/drawing/2014/main" id="{D00C8B0A-C9BE-450C-BAC8-6D4E55B3267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7" name="연결선: 꺾임 304">
          <a:extLst>
            <a:ext uri="{FF2B5EF4-FFF2-40B4-BE49-F238E27FC236}">
              <a16:creationId xmlns:a16="http://schemas.microsoft.com/office/drawing/2014/main" id="{231388E8-4A68-4D57-8C2C-03D3C5524B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8" name="연결선: 꺾임 305">
          <a:extLst>
            <a:ext uri="{FF2B5EF4-FFF2-40B4-BE49-F238E27FC236}">
              <a16:creationId xmlns:a16="http://schemas.microsoft.com/office/drawing/2014/main" id="{6C129804-A548-487C-8DEB-BB0147635E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19" name="연결선: 꺾임 306">
          <a:extLst>
            <a:ext uri="{FF2B5EF4-FFF2-40B4-BE49-F238E27FC236}">
              <a16:creationId xmlns:a16="http://schemas.microsoft.com/office/drawing/2014/main" id="{BF17510B-23D7-4738-B4D0-505D6D910D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0" name="연결선: 꺾임 307">
          <a:extLst>
            <a:ext uri="{FF2B5EF4-FFF2-40B4-BE49-F238E27FC236}">
              <a16:creationId xmlns:a16="http://schemas.microsoft.com/office/drawing/2014/main" id="{2C8D2D71-0525-41B9-8B68-98470839A1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1" name="연결선: 꺾임 308">
          <a:extLst>
            <a:ext uri="{FF2B5EF4-FFF2-40B4-BE49-F238E27FC236}">
              <a16:creationId xmlns:a16="http://schemas.microsoft.com/office/drawing/2014/main" id="{944B84C2-4B84-4B05-8830-02D433F69D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2" name="연결선: 꺾임 309">
          <a:extLst>
            <a:ext uri="{FF2B5EF4-FFF2-40B4-BE49-F238E27FC236}">
              <a16:creationId xmlns:a16="http://schemas.microsoft.com/office/drawing/2014/main" id="{6A7519E8-C30D-41E1-8B36-4CAFBDACBB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3" name="연결선: 꺾임 310">
          <a:extLst>
            <a:ext uri="{FF2B5EF4-FFF2-40B4-BE49-F238E27FC236}">
              <a16:creationId xmlns:a16="http://schemas.microsoft.com/office/drawing/2014/main" id="{236DEAE8-D525-4006-A59D-477960616D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4" name="연결선: 꺾임 311">
          <a:extLst>
            <a:ext uri="{FF2B5EF4-FFF2-40B4-BE49-F238E27FC236}">
              <a16:creationId xmlns:a16="http://schemas.microsoft.com/office/drawing/2014/main" id="{C4C29A65-1948-4D43-B49F-514D94E4C10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5" name="연결선: 꺾임 312">
          <a:extLst>
            <a:ext uri="{FF2B5EF4-FFF2-40B4-BE49-F238E27FC236}">
              <a16:creationId xmlns:a16="http://schemas.microsoft.com/office/drawing/2014/main" id="{F8EEAEA7-F909-4F8F-BDC7-6A29257D9CE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6" name="연결선: 꺾임 313">
          <a:extLst>
            <a:ext uri="{FF2B5EF4-FFF2-40B4-BE49-F238E27FC236}">
              <a16:creationId xmlns:a16="http://schemas.microsoft.com/office/drawing/2014/main" id="{73353FDE-0F1B-4E6E-9E01-F678B3746C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7" name="연결선: 꺾임 314">
          <a:extLst>
            <a:ext uri="{FF2B5EF4-FFF2-40B4-BE49-F238E27FC236}">
              <a16:creationId xmlns:a16="http://schemas.microsoft.com/office/drawing/2014/main" id="{4D534F21-55A3-4E72-8FFD-1CA97B4B67C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8" name="연결선: 꺾임 315">
          <a:extLst>
            <a:ext uri="{FF2B5EF4-FFF2-40B4-BE49-F238E27FC236}">
              <a16:creationId xmlns:a16="http://schemas.microsoft.com/office/drawing/2014/main" id="{F19D6419-F4E3-4A25-8656-4FA979F5BA9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29" name="연결선: 꺾임 316">
          <a:extLst>
            <a:ext uri="{FF2B5EF4-FFF2-40B4-BE49-F238E27FC236}">
              <a16:creationId xmlns:a16="http://schemas.microsoft.com/office/drawing/2014/main" id="{1B63F51B-4CE5-41CC-AC4B-28A82B00B83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0" name="연결선: 꺾임 317">
          <a:extLst>
            <a:ext uri="{FF2B5EF4-FFF2-40B4-BE49-F238E27FC236}">
              <a16:creationId xmlns:a16="http://schemas.microsoft.com/office/drawing/2014/main" id="{F06AB495-1022-4D51-9243-0CD4BE5C06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1" name="연결선: 꺾임 318">
          <a:extLst>
            <a:ext uri="{FF2B5EF4-FFF2-40B4-BE49-F238E27FC236}">
              <a16:creationId xmlns:a16="http://schemas.microsoft.com/office/drawing/2014/main" id="{A9D4A09D-F154-4931-A04C-376638DBB06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2" name="연결선: 꺾임 319">
          <a:extLst>
            <a:ext uri="{FF2B5EF4-FFF2-40B4-BE49-F238E27FC236}">
              <a16:creationId xmlns:a16="http://schemas.microsoft.com/office/drawing/2014/main" id="{5286A0E1-5EBA-4506-8799-3ADC86E15E1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3" name="연결선: 꺾임 320">
          <a:extLst>
            <a:ext uri="{FF2B5EF4-FFF2-40B4-BE49-F238E27FC236}">
              <a16:creationId xmlns:a16="http://schemas.microsoft.com/office/drawing/2014/main" id="{5D777F80-E16B-45CA-9F67-5B2CCB6A69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4" name="연결선: 꺾임 321">
          <a:extLst>
            <a:ext uri="{FF2B5EF4-FFF2-40B4-BE49-F238E27FC236}">
              <a16:creationId xmlns:a16="http://schemas.microsoft.com/office/drawing/2014/main" id="{18EC9109-1263-4B2F-8825-561B9A2DAF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5" name="연결선: 꺾임 322">
          <a:extLst>
            <a:ext uri="{FF2B5EF4-FFF2-40B4-BE49-F238E27FC236}">
              <a16:creationId xmlns:a16="http://schemas.microsoft.com/office/drawing/2014/main" id="{4579892E-5830-4E87-805F-4F0B027A78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6" name="연결선: 꺾임 323">
          <a:extLst>
            <a:ext uri="{FF2B5EF4-FFF2-40B4-BE49-F238E27FC236}">
              <a16:creationId xmlns:a16="http://schemas.microsoft.com/office/drawing/2014/main" id="{E2772E2A-BF43-406B-BA7A-1F31208DD4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7" name="연결선: 꺾임 324">
          <a:extLst>
            <a:ext uri="{FF2B5EF4-FFF2-40B4-BE49-F238E27FC236}">
              <a16:creationId xmlns:a16="http://schemas.microsoft.com/office/drawing/2014/main" id="{9327030B-3008-4087-B247-215A2D32F8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8" name="연결선: 꺾임 325">
          <a:extLst>
            <a:ext uri="{FF2B5EF4-FFF2-40B4-BE49-F238E27FC236}">
              <a16:creationId xmlns:a16="http://schemas.microsoft.com/office/drawing/2014/main" id="{FCC3928F-2884-4EEC-815F-D5E7394023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39" name="연결선: 꺾임 326">
          <a:extLst>
            <a:ext uri="{FF2B5EF4-FFF2-40B4-BE49-F238E27FC236}">
              <a16:creationId xmlns:a16="http://schemas.microsoft.com/office/drawing/2014/main" id="{98D356C7-2080-4871-B872-A456803B73C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0" name="연결선: 꺾임 327">
          <a:extLst>
            <a:ext uri="{FF2B5EF4-FFF2-40B4-BE49-F238E27FC236}">
              <a16:creationId xmlns:a16="http://schemas.microsoft.com/office/drawing/2014/main" id="{7C346BC7-FF9E-4E9D-8F5A-36509EA09A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1" name="연결선: 꺾임 328">
          <a:extLst>
            <a:ext uri="{FF2B5EF4-FFF2-40B4-BE49-F238E27FC236}">
              <a16:creationId xmlns:a16="http://schemas.microsoft.com/office/drawing/2014/main" id="{4B5C752C-1522-4EB4-9DC8-9A29B42A10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2" name="연결선: 꺾임 329">
          <a:extLst>
            <a:ext uri="{FF2B5EF4-FFF2-40B4-BE49-F238E27FC236}">
              <a16:creationId xmlns:a16="http://schemas.microsoft.com/office/drawing/2014/main" id="{EAA632ED-5D80-4A37-89B0-BC58FCBC5B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3" name="연결선: 꺾임 330">
          <a:extLst>
            <a:ext uri="{FF2B5EF4-FFF2-40B4-BE49-F238E27FC236}">
              <a16:creationId xmlns:a16="http://schemas.microsoft.com/office/drawing/2014/main" id="{3A20068C-7426-4191-B9B9-EFFA1D777F4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4" name="연결선: 꺾임 331">
          <a:extLst>
            <a:ext uri="{FF2B5EF4-FFF2-40B4-BE49-F238E27FC236}">
              <a16:creationId xmlns:a16="http://schemas.microsoft.com/office/drawing/2014/main" id="{85B832BD-AFF9-4919-80B0-58567FE31B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5" name="연결선: 꺾임 332">
          <a:extLst>
            <a:ext uri="{FF2B5EF4-FFF2-40B4-BE49-F238E27FC236}">
              <a16:creationId xmlns:a16="http://schemas.microsoft.com/office/drawing/2014/main" id="{FDA77E8F-F6E3-4B2E-B4E0-E88B6127EA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6" name="연결선: 꺾임 333">
          <a:extLst>
            <a:ext uri="{FF2B5EF4-FFF2-40B4-BE49-F238E27FC236}">
              <a16:creationId xmlns:a16="http://schemas.microsoft.com/office/drawing/2014/main" id="{7B20532B-664C-497F-A07C-1A1B40644B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7" name="연결선: 꺾임 334">
          <a:extLst>
            <a:ext uri="{FF2B5EF4-FFF2-40B4-BE49-F238E27FC236}">
              <a16:creationId xmlns:a16="http://schemas.microsoft.com/office/drawing/2014/main" id="{85BC809F-ED82-4289-A441-8979EEE7137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8" name="연결선: 꺾임 335">
          <a:extLst>
            <a:ext uri="{FF2B5EF4-FFF2-40B4-BE49-F238E27FC236}">
              <a16:creationId xmlns:a16="http://schemas.microsoft.com/office/drawing/2014/main" id="{E8816214-501C-4DBD-BF07-43547FD856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49" name="연결선: 꺾임 336">
          <a:extLst>
            <a:ext uri="{FF2B5EF4-FFF2-40B4-BE49-F238E27FC236}">
              <a16:creationId xmlns:a16="http://schemas.microsoft.com/office/drawing/2014/main" id="{923A34A4-148F-4B82-AE50-B19C0582859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0" name="연결선: 꺾임 337">
          <a:extLst>
            <a:ext uri="{FF2B5EF4-FFF2-40B4-BE49-F238E27FC236}">
              <a16:creationId xmlns:a16="http://schemas.microsoft.com/office/drawing/2014/main" id="{084DA903-866B-49D8-87A4-A408BDEE72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1" name="연결선: 꺾임 338">
          <a:extLst>
            <a:ext uri="{FF2B5EF4-FFF2-40B4-BE49-F238E27FC236}">
              <a16:creationId xmlns:a16="http://schemas.microsoft.com/office/drawing/2014/main" id="{47FB64DB-F0FA-43E0-9D96-0EA41ECC22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2" name="연결선: 꺾임 339">
          <a:extLst>
            <a:ext uri="{FF2B5EF4-FFF2-40B4-BE49-F238E27FC236}">
              <a16:creationId xmlns:a16="http://schemas.microsoft.com/office/drawing/2014/main" id="{02ED71AC-67C3-4473-B81C-2FDBF66A066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3" name="연결선: 꺾임 340">
          <a:extLst>
            <a:ext uri="{FF2B5EF4-FFF2-40B4-BE49-F238E27FC236}">
              <a16:creationId xmlns:a16="http://schemas.microsoft.com/office/drawing/2014/main" id="{4C20587A-98F1-4455-ACF0-028366FB84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4" name="연결선: 꺾임 341">
          <a:extLst>
            <a:ext uri="{FF2B5EF4-FFF2-40B4-BE49-F238E27FC236}">
              <a16:creationId xmlns:a16="http://schemas.microsoft.com/office/drawing/2014/main" id="{521FF7FC-9CEB-43D9-8FE7-8935DD2B6D5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5" name="연결선: 꺾임 342">
          <a:extLst>
            <a:ext uri="{FF2B5EF4-FFF2-40B4-BE49-F238E27FC236}">
              <a16:creationId xmlns:a16="http://schemas.microsoft.com/office/drawing/2014/main" id="{6E475889-261F-40A7-B022-1EC3ED9F50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6" name="연결선: 꺾임 343">
          <a:extLst>
            <a:ext uri="{FF2B5EF4-FFF2-40B4-BE49-F238E27FC236}">
              <a16:creationId xmlns:a16="http://schemas.microsoft.com/office/drawing/2014/main" id="{6E848DAD-8298-4394-B1EF-1E2FE522266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7" name="연결선: 꺾임 344">
          <a:extLst>
            <a:ext uri="{FF2B5EF4-FFF2-40B4-BE49-F238E27FC236}">
              <a16:creationId xmlns:a16="http://schemas.microsoft.com/office/drawing/2014/main" id="{B40C66A1-95D3-47AC-A7C2-394231A9F0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8" name="연결선: 꺾임 345">
          <a:extLst>
            <a:ext uri="{FF2B5EF4-FFF2-40B4-BE49-F238E27FC236}">
              <a16:creationId xmlns:a16="http://schemas.microsoft.com/office/drawing/2014/main" id="{1CDA56E0-3923-4F8E-901F-F2074893E1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59" name="연결선: 꺾임 346">
          <a:extLst>
            <a:ext uri="{FF2B5EF4-FFF2-40B4-BE49-F238E27FC236}">
              <a16:creationId xmlns:a16="http://schemas.microsoft.com/office/drawing/2014/main" id="{E7E5F7A6-9467-4251-9243-21614126500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0" name="연결선: 꺾임 347">
          <a:extLst>
            <a:ext uri="{FF2B5EF4-FFF2-40B4-BE49-F238E27FC236}">
              <a16:creationId xmlns:a16="http://schemas.microsoft.com/office/drawing/2014/main" id="{BD683C71-DBCD-4BBF-857D-F61F14595CD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1" name="연결선: 꺾임 348">
          <a:extLst>
            <a:ext uri="{FF2B5EF4-FFF2-40B4-BE49-F238E27FC236}">
              <a16:creationId xmlns:a16="http://schemas.microsoft.com/office/drawing/2014/main" id="{7EB440B5-B331-4A5B-9462-C1FDF7105D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2" name="연결선: 꺾임 349">
          <a:extLst>
            <a:ext uri="{FF2B5EF4-FFF2-40B4-BE49-F238E27FC236}">
              <a16:creationId xmlns:a16="http://schemas.microsoft.com/office/drawing/2014/main" id="{3C83D335-9FF4-40DB-83F9-D3DA733796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3" name="연결선: 꺾임 350">
          <a:extLst>
            <a:ext uri="{FF2B5EF4-FFF2-40B4-BE49-F238E27FC236}">
              <a16:creationId xmlns:a16="http://schemas.microsoft.com/office/drawing/2014/main" id="{3847A1EC-7B7A-40CA-8369-55DD04A9FB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4" name="연결선: 꺾임 351">
          <a:extLst>
            <a:ext uri="{FF2B5EF4-FFF2-40B4-BE49-F238E27FC236}">
              <a16:creationId xmlns:a16="http://schemas.microsoft.com/office/drawing/2014/main" id="{ECD0479C-A6D1-48C6-B114-FDD3E0A745D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5" name="연결선: 꺾임 352">
          <a:extLst>
            <a:ext uri="{FF2B5EF4-FFF2-40B4-BE49-F238E27FC236}">
              <a16:creationId xmlns:a16="http://schemas.microsoft.com/office/drawing/2014/main" id="{BB789C8A-99C1-42B0-82D5-CE8079F0CE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6" name="연결선: 꺾임 353">
          <a:extLst>
            <a:ext uri="{FF2B5EF4-FFF2-40B4-BE49-F238E27FC236}">
              <a16:creationId xmlns:a16="http://schemas.microsoft.com/office/drawing/2014/main" id="{5597024A-5919-419B-A40F-9F769B444A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7" name="연결선: 꺾임 354">
          <a:extLst>
            <a:ext uri="{FF2B5EF4-FFF2-40B4-BE49-F238E27FC236}">
              <a16:creationId xmlns:a16="http://schemas.microsoft.com/office/drawing/2014/main" id="{659E7A2D-AABF-407A-A268-E0E28AD4F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8" name="연결선: 꺾임 355">
          <a:extLst>
            <a:ext uri="{FF2B5EF4-FFF2-40B4-BE49-F238E27FC236}">
              <a16:creationId xmlns:a16="http://schemas.microsoft.com/office/drawing/2014/main" id="{8A717848-4310-4C25-BE1C-E0AFDD6D9F8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69" name="연결선: 꺾임 356">
          <a:extLst>
            <a:ext uri="{FF2B5EF4-FFF2-40B4-BE49-F238E27FC236}">
              <a16:creationId xmlns:a16="http://schemas.microsoft.com/office/drawing/2014/main" id="{4CE08B47-18D3-4A42-9451-749C661761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0" name="연결선: 꺾임 357">
          <a:extLst>
            <a:ext uri="{FF2B5EF4-FFF2-40B4-BE49-F238E27FC236}">
              <a16:creationId xmlns:a16="http://schemas.microsoft.com/office/drawing/2014/main" id="{D81A5142-5526-4282-B07A-DE2DC7DF35B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1" name="연결선: 꺾임 358">
          <a:extLst>
            <a:ext uri="{FF2B5EF4-FFF2-40B4-BE49-F238E27FC236}">
              <a16:creationId xmlns:a16="http://schemas.microsoft.com/office/drawing/2014/main" id="{9FB12DCE-1103-41B5-B884-7FDD6BC94F9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2" name="연결선: 꺾임 359">
          <a:extLst>
            <a:ext uri="{FF2B5EF4-FFF2-40B4-BE49-F238E27FC236}">
              <a16:creationId xmlns:a16="http://schemas.microsoft.com/office/drawing/2014/main" id="{72A5FE75-9AE5-4987-9FD4-4C6B6E2409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3" name="연결선: 꺾임 360">
          <a:extLst>
            <a:ext uri="{FF2B5EF4-FFF2-40B4-BE49-F238E27FC236}">
              <a16:creationId xmlns:a16="http://schemas.microsoft.com/office/drawing/2014/main" id="{74556AB9-B6DD-4F8F-B62B-AF9F06B119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4" name="연결선: 꺾임 361">
          <a:extLst>
            <a:ext uri="{FF2B5EF4-FFF2-40B4-BE49-F238E27FC236}">
              <a16:creationId xmlns:a16="http://schemas.microsoft.com/office/drawing/2014/main" id="{3B5EE440-AAD4-41B9-B14A-C6B9C03FB0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5" name="연결선: 꺾임 362">
          <a:extLst>
            <a:ext uri="{FF2B5EF4-FFF2-40B4-BE49-F238E27FC236}">
              <a16:creationId xmlns:a16="http://schemas.microsoft.com/office/drawing/2014/main" id="{1FB53F18-9C9C-4FCE-8B7D-65C0EABA8C3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6" name="연결선: 꺾임 363">
          <a:extLst>
            <a:ext uri="{FF2B5EF4-FFF2-40B4-BE49-F238E27FC236}">
              <a16:creationId xmlns:a16="http://schemas.microsoft.com/office/drawing/2014/main" id="{F0AFD464-3711-47EA-89E2-31AE07693D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7" name="연결선: 꺾임 364">
          <a:extLst>
            <a:ext uri="{FF2B5EF4-FFF2-40B4-BE49-F238E27FC236}">
              <a16:creationId xmlns:a16="http://schemas.microsoft.com/office/drawing/2014/main" id="{46BB1C31-2031-40DC-92DF-B095147969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8" name="연결선: 꺾임 365">
          <a:extLst>
            <a:ext uri="{FF2B5EF4-FFF2-40B4-BE49-F238E27FC236}">
              <a16:creationId xmlns:a16="http://schemas.microsoft.com/office/drawing/2014/main" id="{511DF110-23A7-477F-AF0D-AB3F7397618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79" name="연결선: 꺾임 366">
          <a:extLst>
            <a:ext uri="{FF2B5EF4-FFF2-40B4-BE49-F238E27FC236}">
              <a16:creationId xmlns:a16="http://schemas.microsoft.com/office/drawing/2014/main" id="{0BE35182-0CF6-419F-94C8-6F6EA00275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0" name="연결선: 꺾임 367">
          <a:extLst>
            <a:ext uri="{FF2B5EF4-FFF2-40B4-BE49-F238E27FC236}">
              <a16:creationId xmlns:a16="http://schemas.microsoft.com/office/drawing/2014/main" id="{EF76E1EB-9821-4CE7-B223-833E3080875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1" name="연결선: 꺾임 368">
          <a:extLst>
            <a:ext uri="{FF2B5EF4-FFF2-40B4-BE49-F238E27FC236}">
              <a16:creationId xmlns:a16="http://schemas.microsoft.com/office/drawing/2014/main" id="{5B34A392-9184-4E9A-834B-14E5B73EBF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2" name="연결선: 꺾임 369">
          <a:extLst>
            <a:ext uri="{FF2B5EF4-FFF2-40B4-BE49-F238E27FC236}">
              <a16:creationId xmlns:a16="http://schemas.microsoft.com/office/drawing/2014/main" id="{C452C998-366D-415A-97D8-66238B5620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3" name="연결선: 꺾임 370">
          <a:extLst>
            <a:ext uri="{FF2B5EF4-FFF2-40B4-BE49-F238E27FC236}">
              <a16:creationId xmlns:a16="http://schemas.microsoft.com/office/drawing/2014/main" id="{1B8B2969-E3BD-4932-8C3B-253A261F95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4" name="연결선: 꺾임 371">
          <a:extLst>
            <a:ext uri="{FF2B5EF4-FFF2-40B4-BE49-F238E27FC236}">
              <a16:creationId xmlns:a16="http://schemas.microsoft.com/office/drawing/2014/main" id="{4564BF2B-9904-4252-816C-E069F82B890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5" name="연결선: 꺾임 372">
          <a:extLst>
            <a:ext uri="{FF2B5EF4-FFF2-40B4-BE49-F238E27FC236}">
              <a16:creationId xmlns:a16="http://schemas.microsoft.com/office/drawing/2014/main" id="{F23A65AE-6179-4B57-A818-A081F9642D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6" name="연결선: 꺾임 373">
          <a:extLst>
            <a:ext uri="{FF2B5EF4-FFF2-40B4-BE49-F238E27FC236}">
              <a16:creationId xmlns:a16="http://schemas.microsoft.com/office/drawing/2014/main" id="{F28CBD4B-C701-4499-BAE8-FDADCBB323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7" name="연결선: 꺾임 374">
          <a:extLst>
            <a:ext uri="{FF2B5EF4-FFF2-40B4-BE49-F238E27FC236}">
              <a16:creationId xmlns:a16="http://schemas.microsoft.com/office/drawing/2014/main" id="{903097D3-EF19-4122-AD48-6DB4B4945B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8" name="연결선: 꺾임 375">
          <a:extLst>
            <a:ext uri="{FF2B5EF4-FFF2-40B4-BE49-F238E27FC236}">
              <a16:creationId xmlns:a16="http://schemas.microsoft.com/office/drawing/2014/main" id="{8BB086E8-21B5-4382-911A-97B107F4FC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89" name="연결선: 꺾임 376">
          <a:extLst>
            <a:ext uri="{FF2B5EF4-FFF2-40B4-BE49-F238E27FC236}">
              <a16:creationId xmlns:a16="http://schemas.microsoft.com/office/drawing/2014/main" id="{7F8C003D-F48E-475D-87AD-F56D262310B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0" name="연결선: 꺾임 377">
          <a:extLst>
            <a:ext uri="{FF2B5EF4-FFF2-40B4-BE49-F238E27FC236}">
              <a16:creationId xmlns:a16="http://schemas.microsoft.com/office/drawing/2014/main" id="{C81F3D79-BE0B-4493-B746-D1C04D2BFB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1" name="연결선: 꺾임 378">
          <a:extLst>
            <a:ext uri="{FF2B5EF4-FFF2-40B4-BE49-F238E27FC236}">
              <a16:creationId xmlns:a16="http://schemas.microsoft.com/office/drawing/2014/main" id="{92909178-393D-4A3E-820A-5DA63E6040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2" name="연결선: 꺾임 379">
          <a:extLst>
            <a:ext uri="{FF2B5EF4-FFF2-40B4-BE49-F238E27FC236}">
              <a16:creationId xmlns:a16="http://schemas.microsoft.com/office/drawing/2014/main" id="{508536C9-F676-4207-9907-ACF0E16E68A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3" name="연결선: 꺾임 380">
          <a:extLst>
            <a:ext uri="{FF2B5EF4-FFF2-40B4-BE49-F238E27FC236}">
              <a16:creationId xmlns:a16="http://schemas.microsoft.com/office/drawing/2014/main" id="{45B5FA7F-4BB1-4179-A43C-241B959FB94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4" name="연결선: 꺾임 381">
          <a:extLst>
            <a:ext uri="{FF2B5EF4-FFF2-40B4-BE49-F238E27FC236}">
              <a16:creationId xmlns:a16="http://schemas.microsoft.com/office/drawing/2014/main" id="{D938A792-EABB-4CC8-8328-75F808C043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5" name="연결선: 꺾임 382">
          <a:extLst>
            <a:ext uri="{FF2B5EF4-FFF2-40B4-BE49-F238E27FC236}">
              <a16:creationId xmlns:a16="http://schemas.microsoft.com/office/drawing/2014/main" id="{99DD924E-9D28-4FCE-B318-CD57366A6F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6" name="연결선: 꺾임 383">
          <a:extLst>
            <a:ext uri="{FF2B5EF4-FFF2-40B4-BE49-F238E27FC236}">
              <a16:creationId xmlns:a16="http://schemas.microsoft.com/office/drawing/2014/main" id="{96CF45BB-9EA9-4701-AF97-62FC3900CF7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7" name="연결선: 꺾임 384">
          <a:extLst>
            <a:ext uri="{FF2B5EF4-FFF2-40B4-BE49-F238E27FC236}">
              <a16:creationId xmlns:a16="http://schemas.microsoft.com/office/drawing/2014/main" id="{063C0D76-902E-4F6E-AAA4-BAABAE14A3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8" name="연결선: 꺾임 385">
          <a:extLst>
            <a:ext uri="{FF2B5EF4-FFF2-40B4-BE49-F238E27FC236}">
              <a16:creationId xmlns:a16="http://schemas.microsoft.com/office/drawing/2014/main" id="{5301A737-0392-42E6-8422-066EBD47D0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999" name="연결선: 꺾임 386">
          <a:extLst>
            <a:ext uri="{FF2B5EF4-FFF2-40B4-BE49-F238E27FC236}">
              <a16:creationId xmlns:a16="http://schemas.microsoft.com/office/drawing/2014/main" id="{033390F7-3F8D-4A14-8999-E7F9BFA308D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0" name="연결선: 꺾임 387">
          <a:extLst>
            <a:ext uri="{FF2B5EF4-FFF2-40B4-BE49-F238E27FC236}">
              <a16:creationId xmlns:a16="http://schemas.microsoft.com/office/drawing/2014/main" id="{D796744D-D006-4343-A2D2-AB3781B20A1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1" name="연결선: 꺾임 388">
          <a:extLst>
            <a:ext uri="{FF2B5EF4-FFF2-40B4-BE49-F238E27FC236}">
              <a16:creationId xmlns:a16="http://schemas.microsoft.com/office/drawing/2014/main" id="{E1504A20-F109-4D5D-A262-3031FBF226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2" name="연결선: 꺾임 389">
          <a:extLst>
            <a:ext uri="{FF2B5EF4-FFF2-40B4-BE49-F238E27FC236}">
              <a16:creationId xmlns:a16="http://schemas.microsoft.com/office/drawing/2014/main" id="{58DDA073-E1F5-4C6E-93D8-C02946CA20C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3" name="연결선: 꺾임 390">
          <a:extLst>
            <a:ext uri="{FF2B5EF4-FFF2-40B4-BE49-F238E27FC236}">
              <a16:creationId xmlns:a16="http://schemas.microsoft.com/office/drawing/2014/main" id="{69888874-26FF-4B40-A54F-9E80EB54CE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4" name="연결선: 꺾임 391">
          <a:extLst>
            <a:ext uri="{FF2B5EF4-FFF2-40B4-BE49-F238E27FC236}">
              <a16:creationId xmlns:a16="http://schemas.microsoft.com/office/drawing/2014/main" id="{8F7FF6D2-A8A1-4FEB-81A5-B375535AE82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5" name="연결선: 꺾임 392">
          <a:extLst>
            <a:ext uri="{FF2B5EF4-FFF2-40B4-BE49-F238E27FC236}">
              <a16:creationId xmlns:a16="http://schemas.microsoft.com/office/drawing/2014/main" id="{053CD62B-5E5B-4E62-BFB9-9309BB6429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6" name="연결선: 꺾임 393">
          <a:extLst>
            <a:ext uri="{FF2B5EF4-FFF2-40B4-BE49-F238E27FC236}">
              <a16:creationId xmlns:a16="http://schemas.microsoft.com/office/drawing/2014/main" id="{04783314-369C-47DA-8FC9-608E88D971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7" name="연결선: 꺾임 394">
          <a:extLst>
            <a:ext uri="{FF2B5EF4-FFF2-40B4-BE49-F238E27FC236}">
              <a16:creationId xmlns:a16="http://schemas.microsoft.com/office/drawing/2014/main" id="{B646DC88-AAAE-4598-918C-17F0324444C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8" name="연결선: 꺾임 395">
          <a:extLst>
            <a:ext uri="{FF2B5EF4-FFF2-40B4-BE49-F238E27FC236}">
              <a16:creationId xmlns:a16="http://schemas.microsoft.com/office/drawing/2014/main" id="{9887826D-9BE5-4A04-8DC3-529E1AE04B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09" name="연결선: 꺾임 396">
          <a:extLst>
            <a:ext uri="{FF2B5EF4-FFF2-40B4-BE49-F238E27FC236}">
              <a16:creationId xmlns:a16="http://schemas.microsoft.com/office/drawing/2014/main" id="{0CD9E7EC-E96A-4B5F-B7C0-1664FE77966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0" name="연결선: 꺾임 397">
          <a:extLst>
            <a:ext uri="{FF2B5EF4-FFF2-40B4-BE49-F238E27FC236}">
              <a16:creationId xmlns:a16="http://schemas.microsoft.com/office/drawing/2014/main" id="{774101BA-A1D2-48DE-939E-FA0FB442FF2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1" name="연결선: 꺾임 398">
          <a:extLst>
            <a:ext uri="{FF2B5EF4-FFF2-40B4-BE49-F238E27FC236}">
              <a16:creationId xmlns:a16="http://schemas.microsoft.com/office/drawing/2014/main" id="{B9247381-FF75-44CD-BBD2-5EB45E5F27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2" name="연결선: 꺾임 399">
          <a:extLst>
            <a:ext uri="{FF2B5EF4-FFF2-40B4-BE49-F238E27FC236}">
              <a16:creationId xmlns:a16="http://schemas.microsoft.com/office/drawing/2014/main" id="{3FBE2CC6-BEB2-4B1B-A4B9-81DB9967A0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3" name="연결선: 꺾임 400">
          <a:extLst>
            <a:ext uri="{FF2B5EF4-FFF2-40B4-BE49-F238E27FC236}">
              <a16:creationId xmlns:a16="http://schemas.microsoft.com/office/drawing/2014/main" id="{17E682F3-D487-4C3C-946C-D8A2B46224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4" name="연결선: 꺾임 401">
          <a:extLst>
            <a:ext uri="{FF2B5EF4-FFF2-40B4-BE49-F238E27FC236}">
              <a16:creationId xmlns:a16="http://schemas.microsoft.com/office/drawing/2014/main" id="{0C38F5B9-2A8F-4097-81D9-173A433154F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5" name="연결선: 꺾임 402">
          <a:extLst>
            <a:ext uri="{FF2B5EF4-FFF2-40B4-BE49-F238E27FC236}">
              <a16:creationId xmlns:a16="http://schemas.microsoft.com/office/drawing/2014/main" id="{D9CB8F42-1B07-474E-BFC7-4E6253E2618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6" name="연결선: 꺾임 403">
          <a:extLst>
            <a:ext uri="{FF2B5EF4-FFF2-40B4-BE49-F238E27FC236}">
              <a16:creationId xmlns:a16="http://schemas.microsoft.com/office/drawing/2014/main" id="{10B053ED-2C31-46D2-B687-9B26C8233D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7" name="연결선: 꺾임 404">
          <a:extLst>
            <a:ext uri="{FF2B5EF4-FFF2-40B4-BE49-F238E27FC236}">
              <a16:creationId xmlns:a16="http://schemas.microsoft.com/office/drawing/2014/main" id="{727F61E8-B727-4560-BAF1-959366B3BF1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8" name="연결선: 꺾임 405">
          <a:extLst>
            <a:ext uri="{FF2B5EF4-FFF2-40B4-BE49-F238E27FC236}">
              <a16:creationId xmlns:a16="http://schemas.microsoft.com/office/drawing/2014/main" id="{A078BB73-F9ED-4168-AE61-17B2503FDD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19" name="연결선: 꺾임 406">
          <a:extLst>
            <a:ext uri="{FF2B5EF4-FFF2-40B4-BE49-F238E27FC236}">
              <a16:creationId xmlns:a16="http://schemas.microsoft.com/office/drawing/2014/main" id="{F7030ABA-5EE7-419F-B02E-27C3812F4FD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0" name="연결선: 꺾임 407">
          <a:extLst>
            <a:ext uri="{FF2B5EF4-FFF2-40B4-BE49-F238E27FC236}">
              <a16:creationId xmlns:a16="http://schemas.microsoft.com/office/drawing/2014/main" id="{D17E1AFC-BB45-483F-A4DC-C310E382E9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1" name="연결선: 꺾임 408">
          <a:extLst>
            <a:ext uri="{FF2B5EF4-FFF2-40B4-BE49-F238E27FC236}">
              <a16:creationId xmlns:a16="http://schemas.microsoft.com/office/drawing/2014/main" id="{2066FEEF-41CF-40E6-8AC4-CC8B2CBE80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2" name="연결선: 꺾임 409">
          <a:extLst>
            <a:ext uri="{FF2B5EF4-FFF2-40B4-BE49-F238E27FC236}">
              <a16:creationId xmlns:a16="http://schemas.microsoft.com/office/drawing/2014/main" id="{F02B305A-0F54-46D3-94DB-F4ECF76A271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3" name="연결선: 꺾임 410">
          <a:extLst>
            <a:ext uri="{FF2B5EF4-FFF2-40B4-BE49-F238E27FC236}">
              <a16:creationId xmlns:a16="http://schemas.microsoft.com/office/drawing/2014/main" id="{DFCE6782-956B-45E2-B4DB-808BE26FFB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4" name="연결선: 꺾임 411">
          <a:extLst>
            <a:ext uri="{FF2B5EF4-FFF2-40B4-BE49-F238E27FC236}">
              <a16:creationId xmlns:a16="http://schemas.microsoft.com/office/drawing/2014/main" id="{87954803-7B32-463A-83E1-02AE610596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5" name="연결선: 꺾임 412">
          <a:extLst>
            <a:ext uri="{FF2B5EF4-FFF2-40B4-BE49-F238E27FC236}">
              <a16:creationId xmlns:a16="http://schemas.microsoft.com/office/drawing/2014/main" id="{84659006-7957-47B2-BC85-0A8F2F1883F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6" name="연결선: 꺾임 413">
          <a:extLst>
            <a:ext uri="{FF2B5EF4-FFF2-40B4-BE49-F238E27FC236}">
              <a16:creationId xmlns:a16="http://schemas.microsoft.com/office/drawing/2014/main" id="{28E8C85A-F333-4E08-B605-C8185C19F9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7" name="연결선: 꺾임 414">
          <a:extLst>
            <a:ext uri="{FF2B5EF4-FFF2-40B4-BE49-F238E27FC236}">
              <a16:creationId xmlns:a16="http://schemas.microsoft.com/office/drawing/2014/main" id="{99BDFAC3-261A-4D66-AC95-70326722E3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8" name="연결선: 꺾임 2438">
          <a:extLst>
            <a:ext uri="{FF2B5EF4-FFF2-40B4-BE49-F238E27FC236}">
              <a16:creationId xmlns:a16="http://schemas.microsoft.com/office/drawing/2014/main" id="{7EE5E074-7377-4809-AC39-656C729390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29" name="연결선: 꺾임 2439">
          <a:extLst>
            <a:ext uri="{FF2B5EF4-FFF2-40B4-BE49-F238E27FC236}">
              <a16:creationId xmlns:a16="http://schemas.microsoft.com/office/drawing/2014/main" id="{62744F84-AA34-45A8-9025-457BDD5F7B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0" name="연결선: 꺾임 2440">
          <a:extLst>
            <a:ext uri="{FF2B5EF4-FFF2-40B4-BE49-F238E27FC236}">
              <a16:creationId xmlns:a16="http://schemas.microsoft.com/office/drawing/2014/main" id="{1CABCD50-EBAE-4C2B-884E-313E05061F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1" name="연결선: 꺾임 2441">
          <a:extLst>
            <a:ext uri="{FF2B5EF4-FFF2-40B4-BE49-F238E27FC236}">
              <a16:creationId xmlns:a16="http://schemas.microsoft.com/office/drawing/2014/main" id="{C37B9F8C-AD06-4B1C-AD4A-79F31A45C7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2" name="연결선: 꺾임 2442">
          <a:extLst>
            <a:ext uri="{FF2B5EF4-FFF2-40B4-BE49-F238E27FC236}">
              <a16:creationId xmlns:a16="http://schemas.microsoft.com/office/drawing/2014/main" id="{9E230F36-141C-425B-AF7C-322F2E3EBD8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3" name="연결선: 꺾임 2443">
          <a:extLst>
            <a:ext uri="{FF2B5EF4-FFF2-40B4-BE49-F238E27FC236}">
              <a16:creationId xmlns:a16="http://schemas.microsoft.com/office/drawing/2014/main" id="{92552824-7D1E-49E8-A8D4-F28D30EB1FD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4" name="연결선: 꺾임 2444">
          <a:extLst>
            <a:ext uri="{FF2B5EF4-FFF2-40B4-BE49-F238E27FC236}">
              <a16:creationId xmlns:a16="http://schemas.microsoft.com/office/drawing/2014/main" id="{A397691C-240D-4AE1-8C7A-C1CE0A231E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5" name="연결선: 꺾임 2445">
          <a:extLst>
            <a:ext uri="{FF2B5EF4-FFF2-40B4-BE49-F238E27FC236}">
              <a16:creationId xmlns:a16="http://schemas.microsoft.com/office/drawing/2014/main" id="{0AFCF809-9607-49CD-B37C-8ADBEF04B2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6" name="연결선: 꺾임 2446">
          <a:extLst>
            <a:ext uri="{FF2B5EF4-FFF2-40B4-BE49-F238E27FC236}">
              <a16:creationId xmlns:a16="http://schemas.microsoft.com/office/drawing/2014/main" id="{294FBE88-CD98-4DE9-8054-2510A6E0DF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7" name="연결선: 꺾임 2447">
          <a:extLst>
            <a:ext uri="{FF2B5EF4-FFF2-40B4-BE49-F238E27FC236}">
              <a16:creationId xmlns:a16="http://schemas.microsoft.com/office/drawing/2014/main" id="{E17E48F8-F748-4517-A5FB-72FCE581B5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8" name="연결선: 꺾임 2448">
          <a:extLst>
            <a:ext uri="{FF2B5EF4-FFF2-40B4-BE49-F238E27FC236}">
              <a16:creationId xmlns:a16="http://schemas.microsoft.com/office/drawing/2014/main" id="{7DBE1813-FAD2-4990-AC76-02FAADF7BA5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39" name="연결선: 꺾임 2449">
          <a:extLst>
            <a:ext uri="{FF2B5EF4-FFF2-40B4-BE49-F238E27FC236}">
              <a16:creationId xmlns:a16="http://schemas.microsoft.com/office/drawing/2014/main" id="{0BB36D6B-B021-4746-AF88-19479F87BD0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0" name="연결선: 꺾임 2450">
          <a:extLst>
            <a:ext uri="{FF2B5EF4-FFF2-40B4-BE49-F238E27FC236}">
              <a16:creationId xmlns:a16="http://schemas.microsoft.com/office/drawing/2014/main" id="{71D6878D-1362-43D5-B25F-593B13A3D0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1" name="연결선: 꺾임 2451">
          <a:extLst>
            <a:ext uri="{FF2B5EF4-FFF2-40B4-BE49-F238E27FC236}">
              <a16:creationId xmlns:a16="http://schemas.microsoft.com/office/drawing/2014/main" id="{B68E4374-E093-4E88-8F44-877D318DC7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2" name="연결선: 꺾임 2452">
          <a:extLst>
            <a:ext uri="{FF2B5EF4-FFF2-40B4-BE49-F238E27FC236}">
              <a16:creationId xmlns:a16="http://schemas.microsoft.com/office/drawing/2014/main" id="{8E4A6CF9-D6F4-4E30-9D7B-49A9AC71D93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3" name="연결선: 꺾임 2453">
          <a:extLst>
            <a:ext uri="{FF2B5EF4-FFF2-40B4-BE49-F238E27FC236}">
              <a16:creationId xmlns:a16="http://schemas.microsoft.com/office/drawing/2014/main" id="{05BC381C-27C0-4F45-858E-860D104145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4" name="연결선: 꺾임 2454">
          <a:extLst>
            <a:ext uri="{FF2B5EF4-FFF2-40B4-BE49-F238E27FC236}">
              <a16:creationId xmlns:a16="http://schemas.microsoft.com/office/drawing/2014/main" id="{B283DDFF-13EC-478D-94EA-8833476951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5" name="연결선: 꺾임 2455">
          <a:extLst>
            <a:ext uri="{FF2B5EF4-FFF2-40B4-BE49-F238E27FC236}">
              <a16:creationId xmlns:a16="http://schemas.microsoft.com/office/drawing/2014/main" id="{FCAC5C32-769E-42FA-A450-F1340274F3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6" name="연결선: 꺾임 2456">
          <a:extLst>
            <a:ext uri="{FF2B5EF4-FFF2-40B4-BE49-F238E27FC236}">
              <a16:creationId xmlns:a16="http://schemas.microsoft.com/office/drawing/2014/main" id="{EFF6F5C3-5C37-4AC5-8591-F55B35E1086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7" name="연결선: 꺾임 18016">
          <a:extLst>
            <a:ext uri="{FF2B5EF4-FFF2-40B4-BE49-F238E27FC236}">
              <a16:creationId xmlns:a16="http://schemas.microsoft.com/office/drawing/2014/main" id="{418846E8-84F0-5608-8D7A-11F91BC21D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8" name="연결선: 꺾임 18017">
          <a:extLst>
            <a:ext uri="{FF2B5EF4-FFF2-40B4-BE49-F238E27FC236}">
              <a16:creationId xmlns:a16="http://schemas.microsoft.com/office/drawing/2014/main" id="{625A4114-888E-C6F9-FBE3-82739219AB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49" name="연결선: 꺾임 55">
          <a:extLst>
            <a:ext uri="{FF2B5EF4-FFF2-40B4-BE49-F238E27FC236}">
              <a16:creationId xmlns:a16="http://schemas.microsoft.com/office/drawing/2014/main" id="{16883BA1-B47F-4FA9-A2FA-98446F70DB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0" name="연결선: 꺾임 56">
          <a:extLst>
            <a:ext uri="{FF2B5EF4-FFF2-40B4-BE49-F238E27FC236}">
              <a16:creationId xmlns:a16="http://schemas.microsoft.com/office/drawing/2014/main" id="{9014DBE1-5DB6-F5A5-16A8-AFCE17FBC27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1" name="연결선: 꺾임 57">
          <a:extLst>
            <a:ext uri="{FF2B5EF4-FFF2-40B4-BE49-F238E27FC236}">
              <a16:creationId xmlns:a16="http://schemas.microsoft.com/office/drawing/2014/main" id="{7D454854-469C-CF4E-16D0-95B26ECE34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2" name="연결선: 꺾임 58">
          <a:extLst>
            <a:ext uri="{FF2B5EF4-FFF2-40B4-BE49-F238E27FC236}">
              <a16:creationId xmlns:a16="http://schemas.microsoft.com/office/drawing/2014/main" id="{DEE40DA5-04D7-D643-69D9-861F381F34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3" name="연결선: 꺾임 17987">
          <a:extLst>
            <a:ext uri="{FF2B5EF4-FFF2-40B4-BE49-F238E27FC236}">
              <a16:creationId xmlns:a16="http://schemas.microsoft.com/office/drawing/2014/main" id="{A62002F7-107D-F55B-4AF2-D362F762637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4" name="연결선: 꺾임 17988">
          <a:extLst>
            <a:ext uri="{FF2B5EF4-FFF2-40B4-BE49-F238E27FC236}">
              <a16:creationId xmlns:a16="http://schemas.microsoft.com/office/drawing/2014/main" id="{8E058699-DF0C-48AB-CE95-1B9E082B4B5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5" name="연결선: 꺾임 17989">
          <a:extLst>
            <a:ext uri="{FF2B5EF4-FFF2-40B4-BE49-F238E27FC236}">
              <a16:creationId xmlns:a16="http://schemas.microsoft.com/office/drawing/2014/main" id="{5DC20FC1-EFC2-3582-1323-817DBFB31B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6" name="연결선: 꺾임 17990">
          <a:extLst>
            <a:ext uri="{FF2B5EF4-FFF2-40B4-BE49-F238E27FC236}">
              <a16:creationId xmlns:a16="http://schemas.microsoft.com/office/drawing/2014/main" id="{FB8D248A-6ECB-203F-1811-E4B3BF6AD7D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7" name="연결선: 꺾임 17999">
          <a:extLst>
            <a:ext uri="{FF2B5EF4-FFF2-40B4-BE49-F238E27FC236}">
              <a16:creationId xmlns:a16="http://schemas.microsoft.com/office/drawing/2014/main" id="{E37B1BA7-7D51-557C-F0BB-3D5635C438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8" name="연결선: 꺾임 18000">
          <a:extLst>
            <a:ext uri="{FF2B5EF4-FFF2-40B4-BE49-F238E27FC236}">
              <a16:creationId xmlns:a16="http://schemas.microsoft.com/office/drawing/2014/main" id="{30FE94A4-A415-3CE0-8697-FDCCB09BEA0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59" name="연결선: 꺾임 18001">
          <a:extLst>
            <a:ext uri="{FF2B5EF4-FFF2-40B4-BE49-F238E27FC236}">
              <a16:creationId xmlns:a16="http://schemas.microsoft.com/office/drawing/2014/main" id="{9D160F38-F7A3-3306-FC88-434E8AA4580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0" name="연결선: 꺾임 18002">
          <a:extLst>
            <a:ext uri="{FF2B5EF4-FFF2-40B4-BE49-F238E27FC236}">
              <a16:creationId xmlns:a16="http://schemas.microsoft.com/office/drawing/2014/main" id="{E095F79C-BD51-CDBD-31DE-5F3E12A545E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1" name="연결선: 꺾임 9">
          <a:extLst>
            <a:ext uri="{FF2B5EF4-FFF2-40B4-BE49-F238E27FC236}">
              <a16:creationId xmlns:a16="http://schemas.microsoft.com/office/drawing/2014/main" id="{8F328A5F-3F4A-1709-4367-73A3F08A72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2" name="연결선: 꺾임 10">
          <a:extLst>
            <a:ext uri="{FF2B5EF4-FFF2-40B4-BE49-F238E27FC236}">
              <a16:creationId xmlns:a16="http://schemas.microsoft.com/office/drawing/2014/main" id="{B9B7B3CD-BF1C-68D9-BC09-650EB3CEA3B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3" name="연결선: 꺾임 11">
          <a:extLst>
            <a:ext uri="{FF2B5EF4-FFF2-40B4-BE49-F238E27FC236}">
              <a16:creationId xmlns:a16="http://schemas.microsoft.com/office/drawing/2014/main" id="{374C7DB2-420F-A888-C09D-6087F9ED32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4" name="연결선: 꺾임 12">
          <a:extLst>
            <a:ext uri="{FF2B5EF4-FFF2-40B4-BE49-F238E27FC236}">
              <a16:creationId xmlns:a16="http://schemas.microsoft.com/office/drawing/2014/main" id="{D5AB6EE2-89B7-2157-1B6B-245A2D0C402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5" name="연결선: 꺾임 21">
          <a:extLst>
            <a:ext uri="{FF2B5EF4-FFF2-40B4-BE49-F238E27FC236}">
              <a16:creationId xmlns:a16="http://schemas.microsoft.com/office/drawing/2014/main" id="{5441FF08-7D26-E4AE-D846-EBC2FFA55A8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6" name="연결선: 꺾임 22">
          <a:extLst>
            <a:ext uri="{FF2B5EF4-FFF2-40B4-BE49-F238E27FC236}">
              <a16:creationId xmlns:a16="http://schemas.microsoft.com/office/drawing/2014/main" id="{BDB2FD4C-8150-9805-26D5-014BC8454CB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7" name="연결선: 꺾임 23">
          <a:extLst>
            <a:ext uri="{FF2B5EF4-FFF2-40B4-BE49-F238E27FC236}">
              <a16:creationId xmlns:a16="http://schemas.microsoft.com/office/drawing/2014/main" id="{74CA71E8-DB64-AA3F-1123-F219DFBD28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8" name="연결선: 꺾임 24">
          <a:extLst>
            <a:ext uri="{FF2B5EF4-FFF2-40B4-BE49-F238E27FC236}">
              <a16:creationId xmlns:a16="http://schemas.microsoft.com/office/drawing/2014/main" id="{EFB4A76D-E56B-580C-9440-45486D2E63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69" name="연결선: 꺾임 33">
          <a:extLst>
            <a:ext uri="{FF2B5EF4-FFF2-40B4-BE49-F238E27FC236}">
              <a16:creationId xmlns:a16="http://schemas.microsoft.com/office/drawing/2014/main" id="{2661E94A-B200-24D3-23B4-9E7D2D5C137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0" name="연결선: 꺾임 34">
          <a:extLst>
            <a:ext uri="{FF2B5EF4-FFF2-40B4-BE49-F238E27FC236}">
              <a16:creationId xmlns:a16="http://schemas.microsoft.com/office/drawing/2014/main" id="{2B69EE4B-20C7-6541-9FEC-D0A30ED05B5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1" name="연결선: 꺾임 35">
          <a:extLst>
            <a:ext uri="{FF2B5EF4-FFF2-40B4-BE49-F238E27FC236}">
              <a16:creationId xmlns:a16="http://schemas.microsoft.com/office/drawing/2014/main" id="{C9B518C4-7B28-DDED-30B7-C8B4E78877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2" name="연결선: 꺾임 36">
          <a:extLst>
            <a:ext uri="{FF2B5EF4-FFF2-40B4-BE49-F238E27FC236}">
              <a16:creationId xmlns:a16="http://schemas.microsoft.com/office/drawing/2014/main" id="{80430313-99AC-BA5C-4FF7-3ECC8F275F3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3" name="연결선: 꺾임 45">
          <a:extLst>
            <a:ext uri="{FF2B5EF4-FFF2-40B4-BE49-F238E27FC236}">
              <a16:creationId xmlns:a16="http://schemas.microsoft.com/office/drawing/2014/main" id="{82D0279B-6215-082A-BC66-AA996AE39F8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4" name="연결선: 꺾임 47">
          <a:extLst>
            <a:ext uri="{FF2B5EF4-FFF2-40B4-BE49-F238E27FC236}">
              <a16:creationId xmlns:a16="http://schemas.microsoft.com/office/drawing/2014/main" id="{185B4061-A139-4B72-6EC1-72924A8C0DF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5" name="연결선: 꺾임 48">
          <a:extLst>
            <a:ext uri="{FF2B5EF4-FFF2-40B4-BE49-F238E27FC236}">
              <a16:creationId xmlns:a16="http://schemas.microsoft.com/office/drawing/2014/main" id="{B8D09EC3-340F-FF59-78AE-773C586614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6" name="연결선: 꺾임 49">
          <a:extLst>
            <a:ext uri="{FF2B5EF4-FFF2-40B4-BE49-F238E27FC236}">
              <a16:creationId xmlns:a16="http://schemas.microsoft.com/office/drawing/2014/main" id="{B5404D34-F7A6-5FA6-09EB-7B1E4B3983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7" name="연결선: 꺾임 62">
          <a:extLst>
            <a:ext uri="{FF2B5EF4-FFF2-40B4-BE49-F238E27FC236}">
              <a16:creationId xmlns:a16="http://schemas.microsoft.com/office/drawing/2014/main" id="{2599FB97-6785-675A-F1EF-1BDB706DD9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8" name="연결선: 꺾임 17983">
          <a:extLst>
            <a:ext uri="{FF2B5EF4-FFF2-40B4-BE49-F238E27FC236}">
              <a16:creationId xmlns:a16="http://schemas.microsoft.com/office/drawing/2014/main" id="{C6B7422D-7B68-31A8-D032-F52242F2E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79" name="연결선: 꺾임 17984">
          <a:extLst>
            <a:ext uri="{FF2B5EF4-FFF2-40B4-BE49-F238E27FC236}">
              <a16:creationId xmlns:a16="http://schemas.microsoft.com/office/drawing/2014/main" id="{88CC398C-82C6-50EC-D125-7D4D3FD02F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0" name="연결선: 꺾임 17985">
          <a:extLst>
            <a:ext uri="{FF2B5EF4-FFF2-40B4-BE49-F238E27FC236}">
              <a16:creationId xmlns:a16="http://schemas.microsoft.com/office/drawing/2014/main" id="{DB54C69D-5E7D-7F2A-762A-1C882462219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1" name="연결선: 꺾임 18010">
          <a:extLst>
            <a:ext uri="{FF2B5EF4-FFF2-40B4-BE49-F238E27FC236}">
              <a16:creationId xmlns:a16="http://schemas.microsoft.com/office/drawing/2014/main" id="{043E480F-400D-00E0-B33D-0062BB1F81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2" name="연결선: 꺾임 18011">
          <a:extLst>
            <a:ext uri="{FF2B5EF4-FFF2-40B4-BE49-F238E27FC236}">
              <a16:creationId xmlns:a16="http://schemas.microsoft.com/office/drawing/2014/main" id="{41D09B74-AF00-F405-DFFE-A9159DA2946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3" name="연결선: 꺾임 18012">
          <a:extLst>
            <a:ext uri="{FF2B5EF4-FFF2-40B4-BE49-F238E27FC236}">
              <a16:creationId xmlns:a16="http://schemas.microsoft.com/office/drawing/2014/main" id="{9EB684BF-53C4-A40A-BBB1-96FF6B0C5B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4" name="연결선: 꺾임 18013">
          <a:extLst>
            <a:ext uri="{FF2B5EF4-FFF2-40B4-BE49-F238E27FC236}">
              <a16:creationId xmlns:a16="http://schemas.microsoft.com/office/drawing/2014/main" id="{166C0AC1-62AE-F14F-43D9-9D4285683B9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5" name="연결선: 꺾임 18024">
          <a:extLst>
            <a:ext uri="{FF2B5EF4-FFF2-40B4-BE49-F238E27FC236}">
              <a16:creationId xmlns:a16="http://schemas.microsoft.com/office/drawing/2014/main" id="{787CE6AD-D869-0A83-B5F0-24007421140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6" name="연결선: 꺾임 18025">
          <a:extLst>
            <a:ext uri="{FF2B5EF4-FFF2-40B4-BE49-F238E27FC236}">
              <a16:creationId xmlns:a16="http://schemas.microsoft.com/office/drawing/2014/main" id="{6B0166F4-EDB7-6BB9-DDD8-1B4857EF689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7" name="연결선: 꺾임 18026">
          <a:extLst>
            <a:ext uri="{FF2B5EF4-FFF2-40B4-BE49-F238E27FC236}">
              <a16:creationId xmlns:a16="http://schemas.microsoft.com/office/drawing/2014/main" id="{D797C372-F994-A804-A538-D4E53B01A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8" name="연결선: 꺾임 18027">
          <a:extLst>
            <a:ext uri="{FF2B5EF4-FFF2-40B4-BE49-F238E27FC236}">
              <a16:creationId xmlns:a16="http://schemas.microsoft.com/office/drawing/2014/main" id="{55816364-7E1C-91BF-5A7F-69C150B667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89" name="연결선: 꺾임 18036">
          <a:extLst>
            <a:ext uri="{FF2B5EF4-FFF2-40B4-BE49-F238E27FC236}">
              <a16:creationId xmlns:a16="http://schemas.microsoft.com/office/drawing/2014/main" id="{CBF18D1D-D3D2-FCB1-2EA9-2B2C164AAA0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0" name="연결선: 꺾임 18037">
          <a:extLst>
            <a:ext uri="{FF2B5EF4-FFF2-40B4-BE49-F238E27FC236}">
              <a16:creationId xmlns:a16="http://schemas.microsoft.com/office/drawing/2014/main" id="{8C2ECE4D-B679-5E51-5A89-EBF66BA59B5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1" name="연결선: 꺾임 18038">
          <a:extLst>
            <a:ext uri="{FF2B5EF4-FFF2-40B4-BE49-F238E27FC236}">
              <a16:creationId xmlns:a16="http://schemas.microsoft.com/office/drawing/2014/main" id="{83D91B72-C43F-1EEE-42B5-52F7212285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2" name="연결선: 꺾임 18039">
          <a:extLst>
            <a:ext uri="{FF2B5EF4-FFF2-40B4-BE49-F238E27FC236}">
              <a16:creationId xmlns:a16="http://schemas.microsoft.com/office/drawing/2014/main" id="{F17B406A-831A-B9A1-FF38-AC267F9B5C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3" name="연결선: 꺾임 128">
          <a:extLst>
            <a:ext uri="{FF2B5EF4-FFF2-40B4-BE49-F238E27FC236}">
              <a16:creationId xmlns:a16="http://schemas.microsoft.com/office/drawing/2014/main" id="{CA78AA4C-35A8-174E-8E5B-A39308EC59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4" name="연결선: 꺾임 129">
          <a:extLst>
            <a:ext uri="{FF2B5EF4-FFF2-40B4-BE49-F238E27FC236}">
              <a16:creationId xmlns:a16="http://schemas.microsoft.com/office/drawing/2014/main" id="{18CFE9CD-E80B-7A75-3ED1-0EFECF0455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5" name="연결선: 꺾임 130">
          <a:extLst>
            <a:ext uri="{FF2B5EF4-FFF2-40B4-BE49-F238E27FC236}">
              <a16:creationId xmlns:a16="http://schemas.microsoft.com/office/drawing/2014/main" id="{6490D71C-5161-C33E-3724-7A753F4A3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6" name="연결선: 꺾임 131">
          <a:extLst>
            <a:ext uri="{FF2B5EF4-FFF2-40B4-BE49-F238E27FC236}">
              <a16:creationId xmlns:a16="http://schemas.microsoft.com/office/drawing/2014/main" id="{5711185B-4067-0F4D-A906-9DDD8E68813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7" name="연결선: 꺾임 140">
          <a:extLst>
            <a:ext uri="{FF2B5EF4-FFF2-40B4-BE49-F238E27FC236}">
              <a16:creationId xmlns:a16="http://schemas.microsoft.com/office/drawing/2014/main" id="{CBF52E7D-5A5C-F5D9-A8F5-CC296E1DD01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8" name="연결선: 꺾임 141">
          <a:extLst>
            <a:ext uri="{FF2B5EF4-FFF2-40B4-BE49-F238E27FC236}">
              <a16:creationId xmlns:a16="http://schemas.microsoft.com/office/drawing/2014/main" id="{C9E07900-49FD-8350-B415-C8C38499B4A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099" name="연결선: 꺾임 2431">
          <a:extLst>
            <a:ext uri="{FF2B5EF4-FFF2-40B4-BE49-F238E27FC236}">
              <a16:creationId xmlns:a16="http://schemas.microsoft.com/office/drawing/2014/main" id="{89DBC82B-1422-05CB-3DED-A79FCFE3E42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0" name="연결선: 꺾임 2432">
          <a:extLst>
            <a:ext uri="{FF2B5EF4-FFF2-40B4-BE49-F238E27FC236}">
              <a16:creationId xmlns:a16="http://schemas.microsoft.com/office/drawing/2014/main" id="{C9CEFB68-2D7E-AA04-EA5B-C675303532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1" name="연결선: 꺾임 2460">
          <a:extLst>
            <a:ext uri="{FF2B5EF4-FFF2-40B4-BE49-F238E27FC236}">
              <a16:creationId xmlns:a16="http://schemas.microsoft.com/office/drawing/2014/main" id="{EB5F1B33-45EC-9491-1767-AB36A1DC128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2" name="연결선: 꺾임 2461">
          <a:extLst>
            <a:ext uri="{FF2B5EF4-FFF2-40B4-BE49-F238E27FC236}">
              <a16:creationId xmlns:a16="http://schemas.microsoft.com/office/drawing/2014/main" id="{8B2C36FA-AC6D-ABA2-0265-F0B4B0FB35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3" name="연결선: 꺾임 2462">
          <a:extLst>
            <a:ext uri="{FF2B5EF4-FFF2-40B4-BE49-F238E27FC236}">
              <a16:creationId xmlns:a16="http://schemas.microsoft.com/office/drawing/2014/main" id="{2711D5D9-5829-9465-F39C-5778D0C18D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4" name="연결선: 꺾임 2463">
          <a:extLst>
            <a:ext uri="{FF2B5EF4-FFF2-40B4-BE49-F238E27FC236}">
              <a16:creationId xmlns:a16="http://schemas.microsoft.com/office/drawing/2014/main" id="{3D041758-6A1E-C54F-11F6-715708FC8F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5" name="연결선: 꺾임 2472">
          <a:extLst>
            <a:ext uri="{FF2B5EF4-FFF2-40B4-BE49-F238E27FC236}">
              <a16:creationId xmlns:a16="http://schemas.microsoft.com/office/drawing/2014/main" id="{9DA2BFD1-FC00-1D84-F8DC-7E3B5FD751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6" name="연결선: 꺾임 2473">
          <a:extLst>
            <a:ext uri="{FF2B5EF4-FFF2-40B4-BE49-F238E27FC236}">
              <a16:creationId xmlns:a16="http://schemas.microsoft.com/office/drawing/2014/main" id="{6FF8BA59-4404-729A-8CB3-2C35F23DB6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7" name="연결선: 꺾임 2474">
          <a:extLst>
            <a:ext uri="{FF2B5EF4-FFF2-40B4-BE49-F238E27FC236}">
              <a16:creationId xmlns:a16="http://schemas.microsoft.com/office/drawing/2014/main" id="{BEEF6F7C-2303-8DAB-EB21-31FD7E8E10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8" name="연결선: 꺾임 2475">
          <a:extLst>
            <a:ext uri="{FF2B5EF4-FFF2-40B4-BE49-F238E27FC236}">
              <a16:creationId xmlns:a16="http://schemas.microsoft.com/office/drawing/2014/main" id="{3F372A15-BA18-EE93-2D41-9CD1863769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09" name="연결선: 꺾임 16">
          <a:extLst>
            <a:ext uri="{FF2B5EF4-FFF2-40B4-BE49-F238E27FC236}">
              <a16:creationId xmlns:a16="http://schemas.microsoft.com/office/drawing/2014/main" id="{FD2349B7-33D5-D919-7E74-DF66D5973BC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0" name="연결선: 꺾임 17">
          <a:extLst>
            <a:ext uri="{FF2B5EF4-FFF2-40B4-BE49-F238E27FC236}">
              <a16:creationId xmlns:a16="http://schemas.microsoft.com/office/drawing/2014/main" id="{9B3F9382-4068-DFE9-DCDF-503EC8BC63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1" name="연결선: 꺾임 18">
          <a:extLst>
            <a:ext uri="{FF2B5EF4-FFF2-40B4-BE49-F238E27FC236}">
              <a16:creationId xmlns:a16="http://schemas.microsoft.com/office/drawing/2014/main" id="{FE9CC759-D4CF-9E0B-85D0-CF72334FD8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2" name="연결선: 꺾임 19">
          <a:extLst>
            <a:ext uri="{FF2B5EF4-FFF2-40B4-BE49-F238E27FC236}">
              <a16:creationId xmlns:a16="http://schemas.microsoft.com/office/drawing/2014/main" id="{1823278D-3F10-2E31-D8C3-5774CFAD61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3" name="연결선: 꺾임 20">
          <a:extLst>
            <a:ext uri="{FF2B5EF4-FFF2-40B4-BE49-F238E27FC236}">
              <a16:creationId xmlns:a16="http://schemas.microsoft.com/office/drawing/2014/main" id="{60FE815B-AE28-2A86-02F3-6458D33AE8C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4" name="연결선: 꺾임 40">
          <a:extLst>
            <a:ext uri="{FF2B5EF4-FFF2-40B4-BE49-F238E27FC236}">
              <a16:creationId xmlns:a16="http://schemas.microsoft.com/office/drawing/2014/main" id="{F77DFC86-61CA-949C-9460-5702E2CAFFC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5" name="연결선: 꺾임 41">
          <a:extLst>
            <a:ext uri="{FF2B5EF4-FFF2-40B4-BE49-F238E27FC236}">
              <a16:creationId xmlns:a16="http://schemas.microsoft.com/office/drawing/2014/main" id="{E4C58E57-5A33-63E7-9519-F7B6B173CE7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6" name="연결선: 꺾임 42">
          <a:extLst>
            <a:ext uri="{FF2B5EF4-FFF2-40B4-BE49-F238E27FC236}">
              <a16:creationId xmlns:a16="http://schemas.microsoft.com/office/drawing/2014/main" id="{2369B590-3982-42B6-59ED-4E0DD706B5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7" name="연결선: 꺾임 43">
          <a:extLst>
            <a:ext uri="{FF2B5EF4-FFF2-40B4-BE49-F238E27FC236}">
              <a16:creationId xmlns:a16="http://schemas.microsoft.com/office/drawing/2014/main" id="{3AAD2CF0-9DB7-64FA-B2B8-263B939F43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8" name="연결선: 꺾임 44">
          <a:extLst>
            <a:ext uri="{FF2B5EF4-FFF2-40B4-BE49-F238E27FC236}">
              <a16:creationId xmlns:a16="http://schemas.microsoft.com/office/drawing/2014/main" id="{81B395BE-384D-D85F-DE4D-BC506A05EB7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19" name="연결선: 꺾임 17992">
          <a:extLst>
            <a:ext uri="{FF2B5EF4-FFF2-40B4-BE49-F238E27FC236}">
              <a16:creationId xmlns:a16="http://schemas.microsoft.com/office/drawing/2014/main" id="{795590BD-F7BE-712A-1577-D2893B53E7E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0" name="연결선: 꺾임 17993">
          <a:extLst>
            <a:ext uri="{FF2B5EF4-FFF2-40B4-BE49-F238E27FC236}">
              <a16:creationId xmlns:a16="http://schemas.microsoft.com/office/drawing/2014/main" id="{E993EE36-4F4E-1037-DD10-75D06EE0B41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1" name="연결선: 꺾임 17994">
          <a:extLst>
            <a:ext uri="{FF2B5EF4-FFF2-40B4-BE49-F238E27FC236}">
              <a16:creationId xmlns:a16="http://schemas.microsoft.com/office/drawing/2014/main" id="{DFF8BFB9-7974-B467-9343-C8AF2B90A2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2" name="연결선: 꺾임 17995">
          <a:extLst>
            <a:ext uri="{FF2B5EF4-FFF2-40B4-BE49-F238E27FC236}">
              <a16:creationId xmlns:a16="http://schemas.microsoft.com/office/drawing/2014/main" id="{F900FA52-4B3D-BD85-D53E-B51858F34BB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3" name="연결선: 꺾임 17996">
          <a:extLst>
            <a:ext uri="{FF2B5EF4-FFF2-40B4-BE49-F238E27FC236}">
              <a16:creationId xmlns:a16="http://schemas.microsoft.com/office/drawing/2014/main" id="{E2D4A4D6-668D-299E-AE77-84D1BAD83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4" name="연결선: 꺾임 18066">
          <a:extLst>
            <a:ext uri="{FF2B5EF4-FFF2-40B4-BE49-F238E27FC236}">
              <a16:creationId xmlns:a16="http://schemas.microsoft.com/office/drawing/2014/main" id="{D98E1A29-8305-5DCC-CE73-1C75B44B29A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5" name="연결선: 꺾임 18100">
          <a:extLst>
            <a:ext uri="{FF2B5EF4-FFF2-40B4-BE49-F238E27FC236}">
              <a16:creationId xmlns:a16="http://schemas.microsoft.com/office/drawing/2014/main" id="{208F49C8-798D-17B9-2837-D4EA53A5B3F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6" name="연결선: 꺾임 18134">
          <a:extLst>
            <a:ext uri="{FF2B5EF4-FFF2-40B4-BE49-F238E27FC236}">
              <a16:creationId xmlns:a16="http://schemas.microsoft.com/office/drawing/2014/main" id="{AE7FA2D0-33C8-E450-F07B-3291D0892E2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7" name="연결선: 꺾임 18138">
          <a:extLst>
            <a:ext uri="{FF2B5EF4-FFF2-40B4-BE49-F238E27FC236}">
              <a16:creationId xmlns:a16="http://schemas.microsoft.com/office/drawing/2014/main" id="{98BF0720-C8CE-2B3E-7543-571A0599E4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8" name="연결선: 꺾임 18139">
          <a:extLst>
            <a:ext uri="{FF2B5EF4-FFF2-40B4-BE49-F238E27FC236}">
              <a16:creationId xmlns:a16="http://schemas.microsoft.com/office/drawing/2014/main" id="{122E2550-994B-D55A-8B94-9C343E8E604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29" name="연결선: 꺾임 18140">
          <a:extLst>
            <a:ext uri="{FF2B5EF4-FFF2-40B4-BE49-F238E27FC236}">
              <a16:creationId xmlns:a16="http://schemas.microsoft.com/office/drawing/2014/main" id="{899BD83E-4055-9F59-EEA6-28A4EDC954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0" name="연결선: 꺾임 18141">
          <a:extLst>
            <a:ext uri="{FF2B5EF4-FFF2-40B4-BE49-F238E27FC236}">
              <a16:creationId xmlns:a16="http://schemas.microsoft.com/office/drawing/2014/main" id="{F8AA0B61-FF85-1EE7-893B-4FECD109220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1" name="연결선: 꺾임 18142">
          <a:extLst>
            <a:ext uri="{FF2B5EF4-FFF2-40B4-BE49-F238E27FC236}">
              <a16:creationId xmlns:a16="http://schemas.microsoft.com/office/drawing/2014/main" id="{2318E65D-6797-21F9-FCA4-0B52D64694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2" name="연결선: 꺾임 18143">
          <a:extLst>
            <a:ext uri="{FF2B5EF4-FFF2-40B4-BE49-F238E27FC236}">
              <a16:creationId xmlns:a16="http://schemas.microsoft.com/office/drawing/2014/main" id="{0490BD5B-963F-4C8D-6CA3-910D17B5104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3" name="연결선: 꺾임 18144">
          <a:extLst>
            <a:ext uri="{FF2B5EF4-FFF2-40B4-BE49-F238E27FC236}">
              <a16:creationId xmlns:a16="http://schemas.microsoft.com/office/drawing/2014/main" id="{46523323-4C8F-5ADD-718A-E6C5E3B8D9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4" name="연결선: 꺾임 18145">
          <a:extLst>
            <a:ext uri="{FF2B5EF4-FFF2-40B4-BE49-F238E27FC236}">
              <a16:creationId xmlns:a16="http://schemas.microsoft.com/office/drawing/2014/main" id="{19A6433B-F694-2B86-BC94-D0420D6B72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5" name="연결선: 꺾임 18146">
          <a:extLst>
            <a:ext uri="{FF2B5EF4-FFF2-40B4-BE49-F238E27FC236}">
              <a16:creationId xmlns:a16="http://schemas.microsoft.com/office/drawing/2014/main" id="{3ADC8604-BD9D-977C-FFC5-60085A68CF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6" name="연결선: 꺾임 18147">
          <a:extLst>
            <a:ext uri="{FF2B5EF4-FFF2-40B4-BE49-F238E27FC236}">
              <a16:creationId xmlns:a16="http://schemas.microsoft.com/office/drawing/2014/main" id="{05A86C2D-0FF5-2972-83C8-BBE28D730C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7" name="연결선: 꺾임 18148">
          <a:extLst>
            <a:ext uri="{FF2B5EF4-FFF2-40B4-BE49-F238E27FC236}">
              <a16:creationId xmlns:a16="http://schemas.microsoft.com/office/drawing/2014/main" id="{8ACCF645-14BB-D4CE-A811-96377AF175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8" name="연결선: 꺾임 18149">
          <a:extLst>
            <a:ext uri="{FF2B5EF4-FFF2-40B4-BE49-F238E27FC236}">
              <a16:creationId xmlns:a16="http://schemas.microsoft.com/office/drawing/2014/main" id="{E9BAF211-BA77-F541-E4BD-4F56AA7656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39" name="연결선: 꺾임 18150">
          <a:extLst>
            <a:ext uri="{FF2B5EF4-FFF2-40B4-BE49-F238E27FC236}">
              <a16:creationId xmlns:a16="http://schemas.microsoft.com/office/drawing/2014/main" id="{476AD06C-8E95-64C1-BECE-B83FF1D5BE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0" name="연결선: 꺾임 18151">
          <a:extLst>
            <a:ext uri="{FF2B5EF4-FFF2-40B4-BE49-F238E27FC236}">
              <a16:creationId xmlns:a16="http://schemas.microsoft.com/office/drawing/2014/main" id="{C0E4A23F-167B-C64B-F514-1FBE16A071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1" name="연결선: 꺾임 18152">
          <a:extLst>
            <a:ext uri="{FF2B5EF4-FFF2-40B4-BE49-F238E27FC236}">
              <a16:creationId xmlns:a16="http://schemas.microsoft.com/office/drawing/2014/main" id="{260C630D-ED62-966D-568A-E127625B27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2" name="연결선: 꺾임 18153">
          <a:extLst>
            <a:ext uri="{FF2B5EF4-FFF2-40B4-BE49-F238E27FC236}">
              <a16:creationId xmlns:a16="http://schemas.microsoft.com/office/drawing/2014/main" id="{990BC646-1711-F105-B3DB-363A3E7A5B8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3" name="연결선: 꺾임 18154">
          <a:extLst>
            <a:ext uri="{FF2B5EF4-FFF2-40B4-BE49-F238E27FC236}">
              <a16:creationId xmlns:a16="http://schemas.microsoft.com/office/drawing/2014/main" id="{3053994D-93CF-BD8D-3EBB-BC2F7CC673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4" name="연결선: 꺾임 18181">
          <a:extLst>
            <a:ext uri="{FF2B5EF4-FFF2-40B4-BE49-F238E27FC236}">
              <a16:creationId xmlns:a16="http://schemas.microsoft.com/office/drawing/2014/main" id="{AC60E0EF-0C1F-6385-3122-AC1E6F71CC9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5" name="연결선: 꺾임 18182">
          <a:extLst>
            <a:ext uri="{FF2B5EF4-FFF2-40B4-BE49-F238E27FC236}">
              <a16:creationId xmlns:a16="http://schemas.microsoft.com/office/drawing/2014/main" id="{D6430F87-D92A-731C-202F-F7876BFBC0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6" name="연결선: 꺾임 18212">
          <a:extLst>
            <a:ext uri="{FF2B5EF4-FFF2-40B4-BE49-F238E27FC236}">
              <a16:creationId xmlns:a16="http://schemas.microsoft.com/office/drawing/2014/main" id="{B304A8EC-8971-8AB5-4A2C-AA77942250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7" name="연결선: 꺾임 18242">
          <a:extLst>
            <a:ext uri="{FF2B5EF4-FFF2-40B4-BE49-F238E27FC236}">
              <a16:creationId xmlns:a16="http://schemas.microsoft.com/office/drawing/2014/main" id="{A3F5CC9D-6DD9-5707-8AEB-AD591C57A6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8" name="연결선: 꺾임 18272">
          <a:extLst>
            <a:ext uri="{FF2B5EF4-FFF2-40B4-BE49-F238E27FC236}">
              <a16:creationId xmlns:a16="http://schemas.microsoft.com/office/drawing/2014/main" id="{A0D76910-A6FB-EFF2-203A-063AF3261AB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49" name="연결선: 꺾임 18302">
          <a:extLst>
            <a:ext uri="{FF2B5EF4-FFF2-40B4-BE49-F238E27FC236}">
              <a16:creationId xmlns:a16="http://schemas.microsoft.com/office/drawing/2014/main" id="{0DF90503-28AB-D2CC-78F8-226AC548705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0" name="연결선: 꺾임 18329">
          <a:extLst>
            <a:ext uri="{FF2B5EF4-FFF2-40B4-BE49-F238E27FC236}">
              <a16:creationId xmlns:a16="http://schemas.microsoft.com/office/drawing/2014/main" id="{6920E573-06B1-3E74-E6C9-7536E9D8A7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1" name="연결선: 꺾임 18330">
          <a:extLst>
            <a:ext uri="{FF2B5EF4-FFF2-40B4-BE49-F238E27FC236}">
              <a16:creationId xmlns:a16="http://schemas.microsoft.com/office/drawing/2014/main" id="{C07BE3A2-81CA-4792-2218-196268D43F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2" name="연결선: 꺾임 18357">
          <a:extLst>
            <a:ext uri="{FF2B5EF4-FFF2-40B4-BE49-F238E27FC236}">
              <a16:creationId xmlns:a16="http://schemas.microsoft.com/office/drawing/2014/main" id="{15474E55-A120-E6C0-0573-4BA57FDCE6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3" name="연결선: 꺾임 18358">
          <a:extLst>
            <a:ext uri="{FF2B5EF4-FFF2-40B4-BE49-F238E27FC236}">
              <a16:creationId xmlns:a16="http://schemas.microsoft.com/office/drawing/2014/main" id="{53AF3747-56CD-6FFA-4001-D79C4E7CB2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4" name="연결선: 꺾임 18385">
          <a:extLst>
            <a:ext uri="{FF2B5EF4-FFF2-40B4-BE49-F238E27FC236}">
              <a16:creationId xmlns:a16="http://schemas.microsoft.com/office/drawing/2014/main" id="{2738F28F-7CFE-C7E8-1AA7-80CC6ADFC5B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5" name="연결선: 꺾임 18386">
          <a:extLst>
            <a:ext uri="{FF2B5EF4-FFF2-40B4-BE49-F238E27FC236}">
              <a16:creationId xmlns:a16="http://schemas.microsoft.com/office/drawing/2014/main" id="{B15ACD35-DF49-A97E-7D59-EA421F25A5B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6" name="연결선: 꺾임 18413">
          <a:extLst>
            <a:ext uri="{FF2B5EF4-FFF2-40B4-BE49-F238E27FC236}">
              <a16:creationId xmlns:a16="http://schemas.microsoft.com/office/drawing/2014/main" id="{C3FCBB78-8269-322E-2C5F-F1526F85B2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7" name="연결선: 꺾임 18414">
          <a:extLst>
            <a:ext uri="{FF2B5EF4-FFF2-40B4-BE49-F238E27FC236}">
              <a16:creationId xmlns:a16="http://schemas.microsoft.com/office/drawing/2014/main" id="{DCFDCFCC-71F4-4EF7-5850-DE5A9772BA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8" name="연결선: 꺾임 18441">
          <a:extLst>
            <a:ext uri="{FF2B5EF4-FFF2-40B4-BE49-F238E27FC236}">
              <a16:creationId xmlns:a16="http://schemas.microsoft.com/office/drawing/2014/main" id="{AC390088-AAD4-B881-0651-06D138BC2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59" name="연결선: 꺾임 18468">
          <a:extLst>
            <a:ext uri="{FF2B5EF4-FFF2-40B4-BE49-F238E27FC236}">
              <a16:creationId xmlns:a16="http://schemas.microsoft.com/office/drawing/2014/main" id="{AD1002E5-245F-48CD-7287-39191D2F49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0" name="연결선: 꺾임 18495">
          <a:extLst>
            <a:ext uri="{FF2B5EF4-FFF2-40B4-BE49-F238E27FC236}">
              <a16:creationId xmlns:a16="http://schemas.microsoft.com/office/drawing/2014/main" id="{542F410C-7F1E-0B9A-7750-FB0EE7FE356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1" name="연결선: 꺾임 18522">
          <a:extLst>
            <a:ext uri="{FF2B5EF4-FFF2-40B4-BE49-F238E27FC236}">
              <a16:creationId xmlns:a16="http://schemas.microsoft.com/office/drawing/2014/main" id="{244012FD-F8B9-111A-C7A5-77C0243E7F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2" name="연결선: 꺾임 53">
          <a:extLst>
            <a:ext uri="{FF2B5EF4-FFF2-40B4-BE49-F238E27FC236}">
              <a16:creationId xmlns:a16="http://schemas.microsoft.com/office/drawing/2014/main" id="{7A8E0453-CC93-E0E3-F3C0-8BCC754D8D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3" name="연결선: 꺾임 428">
          <a:extLst>
            <a:ext uri="{FF2B5EF4-FFF2-40B4-BE49-F238E27FC236}">
              <a16:creationId xmlns:a16="http://schemas.microsoft.com/office/drawing/2014/main" id="{531DAC5B-4BB0-1577-C60E-D37429F5CC1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4" name="연결선: 꺾임 2464">
          <a:extLst>
            <a:ext uri="{FF2B5EF4-FFF2-40B4-BE49-F238E27FC236}">
              <a16:creationId xmlns:a16="http://schemas.microsoft.com/office/drawing/2014/main" id="{D912BBB7-1A5D-0ADF-04FB-E6C8F345471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5" name="연결선: 꺾임 2465">
          <a:extLst>
            <a:ext uri="{FF2B5EF4-FFF2-40B4-BE49-F238E27FC236}">
              <a16:creationId xmlns:a16="http://schemas.microsoft.com/office/drawing/2014/main" id="{3004C9A1-3ED2-4837-055F-187D9DB853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6" name="연결선: 꺾임 17997">
          <a:extLst>
            <a:ext uri="{FF2B5EF4-FFF2-40B4-BE49-F238E27FC236}">
              <a16:creationId xmlns:a16="http://schemas.microsoft.com/office/drawing/2014/main" id="{4C2B81AF-944F-651F-6BB9-936D4BBDFC5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7" name="연결선: 꺾임 17998">
          <a:extLst>
            <a:ext uri="{FF2B5EF4-FFF2-40B4-BE49-F238E27FC236}">
              <a16:creationId xmlns:a16="http://schemas.microsoft.com/office/drawing/2014/main" id="{C1C2C75F-1174-BFC8-989D-327BF81CA55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8" name="연결선: 꺾임 18044">
          <a:extLst>
            <a:ext uri="{FF2B5EF4-FFF2-40B4-BE49-F238E27FC236}">
              <a16:creationId xmlns:a16="http://schemas.microsoft.com/office/drawing/2014/main" id="{914F4671-A275-08D8-A1F5-A96D9BDB2D5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69" name="연결선: 꺾임 18045">
          <a:extLst>
            <a:ext uri="{FF2B5EF4-FFF2-40B4-BE49-F238E27FC236}">
              <a16:creationId xmlns:a16="http://schemas.microsoft.com/office/drawing/2014/main" id="{B61791B6-28C5-F361-22DA-B223B962AD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0" name="연결선: 꺾임 18073">
          <a:extLst>
            <a:ext uri="{FF2B5EF4-FFF2-40B4-BE49-F238E27FC236}">
              <a16:creationId xmlns:a16="http://schemas.microsoft.com/office/drawing/2014/main" id="{7F1550C1-CA5A-EE03-27A4-C9CB8AF3B94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1" name="연결선: 꺾임 18074">
          <a:extLst>
            <a:ext uri="{FF2B5EF4-FFF2-40B4-BE49-F238E27FC236}">
              <a16:creationId xmlns:a16="http://schemas.microsoft.com/office/drawing/2014/main" id="{A99FDF81-E5EB-82C4-D481-0D15D961989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2" name="연결선: 꺾임 18102">
          <a:extLst>
            <a:ext uri="{FF2B5EF4-FFF2-40B4-BE49-F238E27FC236}">
              <a16:creationId xmlns:a16="http://schemas.microsoft.com/office/drawing/2014/main" id="{58153D89-4DCC-BBBE-9E4D-B7421050C0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3" name="연결선: 꺾임 18103">
          <a:extLst>
            <a:ext uri="{FF2B5EF4-FFF2-40B4-BE49-F238E27FC236}">
              <a16:creationId xmlns:a16="http://schemas.microsoft.com/office/drawing/2014/main" id="{532CC202-AB8A-3591-81AC-FB5EFE232B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4" name="연결선: 꺾임 18130">
          <a:extLst>
            <a:ext uri="{FF2B5EF4-FFF2-40B4-BE49-F238E27FC236}">
              <a16:creationId xmlns:a16="http://schemas.microsoft.com/office/drawing/2014/main" id="{5CF851D3-05D7-7ED0-B972-193E2DD24B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5" name="연결선: 꺾임 18131">
          <a:extLst>
            <a:ext uri="{FF2B5EF4-FFF2-40B4-BE49-F238E27FC236}">
              <a16:creationId xmlns:a16="http://schemas.microsoft.com/office/drawing/2014/main" id="{C1AFE1FF-BA7A-6553-4969-9236876209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6" name="연결선: 꺾임 18223">
          <a:extLst>
            <a:ext uri="{FF2B5EF4-FFF2-40B4-BE49-F238E27FC236}">
              <a16:creationId xmlns:a16="http://schemas.microsoft.com/office/drawing/2014/main" id="{FDA19854-938D-AB72-1386-E02A8EB01C3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7" name="연결선: 꺾임 18224">
          <a:extLst>
            <a:ext uri="{FF2B5EF4-FFF2-40B4-BE49-F238E27FC236}">
              <a16:creationId xmlns:a16="http://schemas.microsoft.com/office/drawing/2014/main" id="{8DD18785-AFE1-7905-5F93-369844DB31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8" name="연결선: 꺾임 18252">
          <a:extLst>
            <a:ext uri="{FF2B5EF4-FFF2-40B4-BE49-F238E27FC236}">
              <a16:creationId xmlns:a16="http://schemas.microsoft.com/office/drawing/2014/main" id="{56050404-AA4D-8E84-832B-B609BF8653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79" name="연결선: 꺾임 18253">
          <a:extLst>
            <a:ext uri="{FF2B5EF4-FFF2-40B4-BE49-F238E27FC236}">
              <a16:creationId xmlns:a16="http://schemas.microsoft.com/office/drawing/2014/main" id="{DFB237BF-2B28-52CA-ECAA-9928CD6FF8B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0" name="연결선: 꺾임 18282">
          <a:extLst>
            <a:ext uri="{FF2B5EF4-FFF2-40B4-BE49-F238E27FC236}">
              <a16:creationId xmlns:a16="http://schemas.microsoft.com/office/drawing/2014/main" id="{12DF2403-C2F8-B2F0-5C4E-C1586A6BA2E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1" name="연결선: 꺾임 18283">
          <a:extLst>
            <a:ext uri="{FF2B5EF4-FFF2-40B4-BE49-F238E27FC236}">
              <a16:creationId xmlns:a16="http://schemas.microsoft.com/office/drawing/2014/main" id="{28F1BEC3-15ED-E6B2-2088-49A39EA07AD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2" name="연결선: 꺾임 18311">
          <a:extLst>
            <a:ext uri="{FF2B5EF4-FFF2-40B4-BE49-F238E27FC236}">
              <a16:creationId xmlns:a16="http://schemas.microsoft.com/office/drawing/2014/main" id="{4538E752-E7C8-EDC4-D134-01141F55635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3" name="연결선: 꺾임 18312">
          <a:extLst>
            <a:ext uri="{FF2B5EF4-FFF2-40B4-BE49-F238E27FC236}">
              <a16:creationId xmlns:a16="http://schemas.microsoft.com/office/drawing/2014/main" id="{652EB1EE-B264-A8BB-B67B-80E927415ED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4" name="연결선: 꺾임 18341">
          <a:extLst>
            <a:ext uri="{FF2B5EF4-FFF2-40B4-BE49-F238E27FC236}">
              <a16:creationId xmlns:a16="http://schemas.microsoft.com/office/drawing/2014/main" id="{176713F0-3E88-019D-553C-EFEA0B8ED38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5" name="연결선: 꺾임 18342">
          <a:extLst>
            <a:ext uri="{FF2B5EF4-FFF2-40B4-BE49-F238E27FC236}">
              <a16:creationId xmlns:a16="http://schemas.microsoft.com/office/drawing/2014/main" id="{576C92DF-97FD-9CEF-D451-0295C03468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6" name="연결선: 꺾임 18371">
          <a:extLst>
            <a:ext uri="{FF2B5EF4-FFF2-40B4-BE49-F238E27FC236}">
              <a16:creationId xmlns:a16="http://schemas.microsoft.com/office/drawing/2014/main" id="{5B1DB3BE-B3A4-8EA6-3163-664E3D79F6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7" name="연결선: 꺾임 18372">
          <a:extLst>
            <a:ext uri="{FF2B5EF4-FFF2-40B4-BE49-F238E27FC236}">
              <a16:creationId xmlns:a16="http://schemas.microsoft.com/office/drawing/2014/main" id="{E56AB0C8-99B9-531D-14CA-57450B115E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8" name="연결선: 꺾임 18401">
          <a:extLst>
            <a:ext uri="{FF2B5EF4-FFF2-40B4-BE49-F238E27FC236}">
              <a16:creationId xmlns:a16="http://schemas.microsoft.com/office/drawing/2014/main" id="{595BDA36-F0EA-73FE-1636-63346435DA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89" name="연결선: 꺾임 18402">
          <a:extLst>
            <a:ext uri="{FF2B5EF4-FFF2-40B4-BE49-F238E27FC236}">
              <a16:creationId xmlns:a16="http://schemas.microsoft.com/office/drawing/2014/main" id="{254A869A-F17F-246A-C55A-6813E661E0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0" name="연결선: 꺾임 18431">
          <a:extLst>
            <a:ext uri="{FF2B5EF4-FFF2-40B4-BE49-F238E27FC236}">
              <a16:creationId xmlns:a16="http://schemas.microsoft.com/office/drawing/2014/main" id="{C5F0E626-E50F-93EC-E1F9-2A1FA79C449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1" name="연결선: 꺾임 18432">
          <a:extLst>
            <a:ext uri="{FF2B5EF4-FFF2-40B4-BE49-F238E27FC236}">
              <a16:creationId xmlns:a16="http://schemas.microsoft.com/office/drawing/2014/main" id="{4ED15EA9-D366-CF4F-7AD6-0AC760B2AB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2" name="연결선: 꺾임 18460">
          <a:extLst>
            <a:ext uri="{FF2B5EF4-FFF2-40B4-BE49-F238E27FC236}">
              <a16:creationId xmlns:a16="http://schemas.microsoft.com/office/drawing/2014/main" id="{CF4D99B7-5C64-38AD-6779-9CB76251A7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3" name="연결선: 꺾임 18461">
          <a:extLst>
            <a:ext uri="{FF2B5EF4-FFF2-40B4-BE49-F238E27FC236}">
              <a16:creationId xmlns:a16="http://schemas.microsoft.com/office/drawing/2014/main" id="{F1F3B69A-B018-580A-ED36-972F5DB04A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4" name="연결선: 꺾임 18077">
          <a:extLst>
            <a:ext uri="{FF2B5EF4-FFF2-40B4-BE49-F238E27FC236}">
              <a16:creationId xmlns:a16="http://schemas.microsoft.com/office/drawing/2014/main" id="{FB44BF99-CC12-5AF9-931E-1387A6AAC4E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5" name="연결선: 꺾임 18088">
          <a:extLst>
            <a:ext uri="{FF2B5EF4-FFF2-40B4-BE49-F238E27FC236}">
              <a16:creationId xmlns:a16="http://schemas.microsoft.com/office/drawing/2014/main" id="{DB16C7B8-641F-6857-3D70-D2EEF0B44D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6" name="연결선: 꺾임 18099">
          <a:extLst>
            <a:ext uri="{FF2B5EF4-FFF2-40B4-BE49-F238E27FC236}">
              <a16:creationId xmlns:a16="http://schemas.microsoft.com/office/drawing/2014/main" id="{64A8C53F-8EE3-43F3-1921-E769B7B5CF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7" name="연결선: 꺾임 18040">
          <a:extLst>
            <a:ext uri="{FF2B5EF4-FFF2-40B4-BE49-F238E27FC236}">
              <a16:creationId xmlns:a16="http://schemas.microsoft.com/office/drawing/2014/main" id="{7D4567B2-6F80-0EB4-3296-0CDB860ABD6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8" name="연결선: 꺾임 18246">
          <a:extLst>
            <a:ext uri="{FF2B5EF4-FFF2-40B4-BE49-F238E27FC236}">
              <a16:creationId xmlns:a16="http://schemas.microsoft.com/office/drawing/2014/main" id="{94E7DDF5-EEEF-C5F6-B72A-4A69A568F6F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199" name="연결선: 꺾임 18247">
          <a:extLst>
            <a:ext uri="{FF2B5EF4-FFF2-40B4-BE49-F238E27FC236}">
              <a16:creationId xmlns:a16="http://schemas.microsoft.com/office/drawing/2014/main" id="{ACAC4E0C-34A1-9A15-1DB9-C09700F9FE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0" name="연결선: 꺾임 426">
          <a:extLst>
            <a:ext uri="{FF2B5EF4-FFF2-40B4-BE49-F238E27FC236}">
              <a16:creationId xmlns:a16="http://schemas.microsoft.com/office/drawing/2014/main" id="{5C14CF53-362F-1D8A-22F9-D5C1B2C6CE9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1" name="연결선: 꺾임 427">
          <a:extLst>
            <a:ext uri="{FF2B5EF4-FFF2-40B4-BE49-F238E27FC236}">
              <a16:creationId xmlns:a16="http://schemas.microsoft.com/office/drawing/2014/main" id="{ED72CDFF-5EC6-7EBD-B3A7-E8A9D131F2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2" name="연결선: 꺾임 429">
          <a:extLst>
            <a:ext uri="{FF2B5EF4-FFF2-40B4-BE49-F238E27FC236}">
              <a16:creationId xmlns:a16="http://schemas.microsoft.com/office/drawing/2014/main" id="{9071E895-CD40-3381-2A4E-80C53092C60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3" name="연결선: 꺾임 430">
          <a:extLst>
            <a:ext uri="{FF2B5EF4-FFF2-40B4-BE49-F238E27FC236}">
              <a16:creationId xmlns:a16="http://schemas.microsoft.com/office/drawing/2014/main" id="{19673E6A-3529-882F-8BAC-15FC764B5B2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4" name="연결선: 꺾임 431">
          <a:extLst>
            <a:ext uri="{FF2B5EF4-FFF2-40B4-BE49-F238E27FC236}">
              <a16:creationId xmlns:a16="http://schemas.microsoft.com/office/drawing/2014/main" id="{62342E7D-4B01-838F-04FA-3EDF0AF4150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5" name="연결선: 꺾임 432">
          <a:extLst>
            <a:ext uri="{FF2B5EF4-FFF2-40B4-BE49-F238E27FC236}">
              <a16:creationId xmlns:a16="http://schemas.microsoft.com/office/drawing/2014/main" id="{B1E046C4-29C4-05ED-7D3C-E9F1FE7826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6" name="연결선: 꺾임 433">
          <a:extLst>
            <a:ext uri="{FF2B5EF4-FFF2-40B4-BE49-F238E27FC236}">
              <a16:creationId xmlns:a16="http://schemas.microsoft.com/office/drawing/2014/main" id="{BE972582-BAD5-0497-6D54-359976D6C4E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7" name="연결선: 꺾임 434">
          <a:extLst>
            <a:ext uri="{FF2B5EF4-FFF2-40B4-BE49-F238E27FC236}">
              <a16:creationId xmlns:a16="http://schemas.microsoft.com/office/drawing/2014/main" id="{925E71EB-DC93-7897-67C4-70F12A69F4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8" name="연결선: 꺾임 435">
          <a:extLst>
            <a:ext uri="{FF2B5EF4-FFF2-40B4-BE49-F238E27FC236}">
              <a16:creationId xmlns:a16="http://schemas.microsoft.com/office/drawing/2014/main" id="{D8B57ED5-25EE-999B-4516-33F84FC7451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09" name="연결선: 꺾임 436">
          <a:extLst>
            <a:ext uri="{FF2B5EF4-FFF2-40B4-BE49-F238E27FC236}">
              <a16:creationId xmlns:a16="http://schemas.microsoft.com/office/drawing/2014/main" id="{C7F7A56C-24F2-6C40-6AD6-57A96AC22D6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0" name="연결선: 꺾임 443">
          <a:extLst>
            <a:ext uri="{FF2B5EF4-FFF2-40B4-BE49-F238E27FC236}">
              <a16:creationId xmlns:a16="http://schemas.microsoft.com/office/drawing/2014/main" id="{A9809C8B-7789-036E-6758-C83E4D9E98D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1" name="연결선: 꺾임 18367">
          <a:extLst>
            <a:ext uri="{FF2B5EF4-FFF2-40B4-BE49-F238E27FC236}">
              <a16:creationId xmlns:a16="http://schemas.microsoft.com/office/drawing/2014/main" id="{D56B832E-BA98-8C85-D4B6-1932E66BA88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2" name="연결선: 꺾임 18368">
          <a:extLst>
            <a:ext uri="{FF2B5EF4-FFF2-40B4-BE49-F238E27FC236}">
              <a16:creationId xmlns:a16="http://schemas.microsoft.com/office/drawing/2014/main" id="{566C1D45-4013-1AD1-4993-3CCA415BC5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3" name="연결선: 꺾임 18369">
          <a:extLst>
            <a:ext uri="{FF2B5EF4-FFF2-40B4-BE49-F238E27FC236}">
              <a16:creationId xmlns:a16="http://schemas.microsoft.com/office/drawing/2014/main" id="{0B42031A-EEC0-945E-DB97-0B2E2A60A3F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4" name="연결선: 꺾임 18370">
          <a:extLst>
            <a:ext uri="{FF2B5EF4-FFF2-40B4-BE49-F238E27FC236}">
              <a16:creationId xmlns:a16="http://schemas.microsoft.com/office/drawing/2014/main" id="{9EF55BF5-C628-4907-F6A7-509926991D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5" name="연결선: 꺾임 18373">
          <a:extLst>
            <a:ext uri="{FF2B5EF4-FFF2-40B4-BE49-F238E27FC236}">
              <a16:creationId xmlns:a16="http://schemas.microsoft.com/office/drawing/2014/main" id="{29491E99-BBBD-66B8-9591-79D39ED3B6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6" name="연결선: 꺾임 18374">
          <a:extLst>
            <a:ext uri="{FF2B5EF4-FFF2-40B4-BE49-F238E27FC236}">
              <a16:creationId xmlns:a16="http://schemas.microsoft.com/office/drawing/2014/main" id="{3404F578-97FD-58C0-7D22-EEF15CC9E61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7" name="연결선: 꺾임 18375">
          <a:extLst>
            <a:ext uri="{FF2B5EF4-FFF2-40B4-BE49-F238E27FC236}">
              <a16:creationId xmlns:a16="http://schemas.microsoft.com/office/drawing/2014/main" id="{6DCF8F81-C805-F5C6-F08A-F8F0B16720B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8" name="연결선: 꺾임 18376">
          <a:extLst>
            <a:ext uri="{FF2B5EF4-FFF2-40B4-BE49-F238E27FC236}">
              <a16:creationId xmlns:a16="http://schemas.microsoft.com/office/drawing/2014/main" id="{D641EEBC-206C-43CC-2722-EBE19ECAC58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19" name="연결선: 꺾임 18377">
          <a:extLst>
            <a:ext uri="{FF2B5EF4-FFF2-40B4-BE49-F238E27FC236}">
              <a16:creationId xmlns:a16="http://schemas.microsoft.com/office/drawing/2014/main" id="{38F2D30B-E9F5-31F9-6F5F-AB4C2C818CF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0" name="연결선: 꺾임 18378">
          <a:extLst>
            <a:ext uri="{FF2B5EF4-FFF2-40B4-BE49-F238E27FC236}">
              <a16:creationId xmlns:a16="http://schemas.microsoft.com/office/drawing/2014/main" id="{D0765E54-4E55-05BA-F507-0DD6BF0DE11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1" name="연결선: 꺾임 18387">
          <a:extLst>
            <a:ext uri="{FF2B5EF4-FFF2-40B4-BE49-F238E27FC236}">
              <a16:creationId xmlns:a16="http://schemas.microsoft.com/office/drawing/2014/main" id="{8948D063-989B-BC85-1B22-978AB4C89F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2" name="연결선: 꺾임 62116">
          <a:extLst>
            <a:ext uri="{FF2B5EF4-FFF2-40B4-BE49-F238E27FC236}">
              <a16:creationId xmlns:a16="http://schemas.microsoft.com/office/drawing/2014/main" id="{4FEEF578-733D-A2A6-F456-969D14B98EC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3" name="연결선: 꺾임 62117">
          <a:extLst>
            <a:ext uri="{FF2B5EF4-FFF2-40B4-BE49-F238E27FC236}">
              <a16:creationId xmlns:a16="http://schemas.microsoft.com/office/drawing/2014/main" id="{73C0560A-6154-4E3E-FB50-D4DE96354FE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4" name="연결선: 꺾임 62118">
          <a:extLst>
            <a:ext uri="{FF2B5EF4-FFF2-40B4-BE49-F238E27FC236}">
              <a16:creationId xmlns:a16="http://schemas.microsoft.com/office/drawing/2014/main" id="{F8F9F1CE-287B-3268-1B26-F8133A1474E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5" name="연결선: 꺾임 62119">
          <a:extLst>
            <a:ext uri="{FF2B5EF4-FFF2-40B4-BE49-F238E27FC236}">
              <a16:creationId xmlns:a16="http://schemas.microsoft.com/office/drawing/2014/main" id="{C2AE30CE-3CBE-A724-5BF2-3971988F759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6" name="연결선: 꺾임 62120">
          <a:extLst>
            <a:ext uri="{FF2B5EF4-FFF2-40B4-BE49-F238E27FC236}">
              <a16:creationId xmlns:a16="http://schemas.microsoft.com/office/drawing/2014/main" id="{CDAADF45-90E7-A4A2-829F-058FB0C591B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7" name="연결선: 꺾임 62121">
          <a:extLst>
            <a:ext uri="{FF2B5EF4-FFF2-40B4-BE49-F238E27FC236}">
              <a16:creationId xmlns:a16="http://schemas.microsoft.com/office/drawing/2014/main" id="{1BC1095B-4C7D-3D70-CC7A-E5D28EAC4EF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8" name="연결선: 꺾임 62122">
          <a:extLst>
            <a:ext uri="{FF2B5EF4-FFF2-40B4-BE49-F238E27FC236}">
              <a16:creationId xmlns:a16="http://schemas.microsoft.com/office/drawing/2014/main" id="{362E6842-026B-75CA-1BD3-8DE42DD719D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29" name="연결선: 꺾임 62123">
          <a:extLst>
            <a:ext uri="{FF2B5EF4-FFF2-40B4-BE49-F238E27FC236}">
              <a16:creationId xmlns:a16="http://schemas.microsoft.com/office/drawing/2014/main" id="{F71B0B5B-AD55-1C20-39EA-F9048A05C1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0" name="연결선: 꺾임 62124">
          <a:extLst>
            <a:ext uri="{FF2B5EF4-FFF2-40B4-BE49-F238E27FC236}">
              <a16:creationId xmlns:a16="http://schemas.microsoft.com/office/drawing/2014/main" id="{CA28ECB2-44AD-FAE9-4DE2-DCE7275EB04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1" name="연결선: 꺾임 62125">
          <a:extLst>
            <a:ext uri="{FF2B5EF4-FFF2-40B4-BE49-F238E27FC236}">
              <a16:creationId xmlns:a16="http://schemas.microsoft.com/office/drawing/2014/main" id="{D41893A4-30FD-F91E-566B-34B680DA9BD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2" name="연결선: 꺾임 62132">
          <a:extLst>
            <a:ext uri="{FF2B5EF4-FFF2-40B4-BE49-F238E27FC236}">
              <a16:creationId xmlns:a16="http://schemas.microsoft.com/office/drawing/2014/main" id="{17AC0FBB-78A8-712F-D891-D2E662FFFB0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3" name="연결선: 꺾임 440">
          <a:extLst>
            <a:ext uri="{FF2B5EF4-FFF2-40B4-BE49-F238E27FC236}">
              <a16:creationId xmlns:a16="http://schemas.microsoft.com/office/drawing/2014/main" id="{5224A423-8A9D-66BF-F004-28E102C6BE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4" name="연결선: 꺾임 441">
          <a:extLst>
            <a:ext uri="{FF2B5EF4-FFF2-40B4-BE49-F238E27FC236}">
              <a16:creationId xmlns:a16="http://schemas.microsoft.com/office/drawing/2014/main" id="{2104BB4C-B369-B756-B27F-16C215015F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5" name="연결선: 꺾임 442">
          <a:extLst>
            <a:ext uri="{FF2B5EF4-FFF2-40B4-BE49-F238E27FC236}">
              <a16:creationId xmlns:a16="http://schemas.microsoft.com/office/drawing/2014/main" id="{7D68910D-1456-1D22-C8BE-C328D9FE24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6" name="연결선: 꺾임 444">
          <a:extLst>
            <a:ext uri="{FF2B5EF4-FFF2-40B4-BE49-F238E27FC236}">
              <a16:creationId xmlns:a16="http://schemas.microsoft.com/office/drawing/2014/main" id="{5BB96183-2CC4-CCBD-1EAC-BDDD41F86BA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7" name="연결선: 꺾임 445">
          <a:extLst>
            <a:ext uri="{FF2B5EF4-FFF2-40B4-BE49-F238E27FC236}">
              <a16:creationId xmlns:a16="http://schemas.microsoft.com/office/drawing/2014/main" id="{4C8E2ADA-3E41-B169-1B29-1D699351852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8" name="연결선: 꺾임 446">
          <a:extLst>
            <a:ext uri="{FF2B5EF4-FFF2-40B4-BE49-F238E27FC236}">
              <a16:creationId xmlns:a16="http://schemas.microsoft.com/office/drawing/2014/main" id="{0D45CD94-FE22-2022-7906-CD3E04AF663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39" name="연결선: 꺾임 17986">
          <a:extLst>
            <a:ext uri="{FF2B5EF4-FFF2-40B4-BE49-F238E27FC236}">
              <a16:creationId xmlns:a16="http://schemas.microsoft.com/office/drawing/2014/main" id="{DB5DDE53-6158-4111-8D8C-9A71058F3C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0" name="연결선: 꺾임 17991">
          <a:extLst>
            <a:ext uri="{FF2B5EF4-FFF2-40B4-BE49-F238E27FC236}">
              <a16:creationId xmlns:a16="http://schemas.microsoft.com/office/drawing/2014/main" id="{368213BE-49D9-944B-0015-878EF90C1BB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1" name="연결선: 꺾임 18003">
          <a:extLst>
            <a:ext uri="{FF2B5EF4-FFF2-40B4-BE49-F238E27FC236}">
              <a16:creationId xmlns:a16="http://schemas.microsoft.com/office/drawing/2014/main" id="{15C1D3CB-CFEA-BCEF-46F6-EF2C07EFB32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2" name="연결선: 꺾임 18004">
          <a:extLst>
            <a:ext uri="{FF2B5EF4-FFF2-40B4-BE49-F238E27FC236}">
              <a16:creationId xmlns:a16="http://schemas.microsoft.com/office/drawing/2014/main" id="{1A0012ED-6CC1-6AA8-708E-489F84E30D6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3" name="연결선: 꺾임 2477">
          <a:extLst>
            <a:ext uri="{FF2B5EF4-FFF2-40B4-BE49-F238E27FC236}">
              <a16:creationId xmlns:a16="http://schemas.microsoft.com/office/drawing/2014/main" id="{091B2847-4F2D-D438-CC14-E3D9183B9CD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4" name="연결선: 꺾임 2478">
          <a:extLst>
            <a:ext uri="{FF2B5EF4-FFF2-40B4-BE49-F238E27FC236}">
              <a16:creationId xmlns:a16="http://schemas.microsoft.com/office/drawing/2014/main" id="{9345A063-F1F6-7EB9-280B-6716CEB0380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5" name="연결선: 꺾임 2479">
          <a:extLst>
            <a:ext uri="{FF2B5EF4-FFF2-40B4-BE49-F238E27FC236}">
              <a16:creationId xmlns:a16="http://schemas.microsoft.com/office/drawing/2014/main" id="{43607C7D-8A7E-53A3-7F95-E10481A3ECB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6" name="연결선: 꺾임 2480">
          <a:extLst>
            <a:ext uri="{FF2B5EF4-FFF2-40B4-BE49-F238E27FC236}">
              <a16:creationId xmlns:a16="http://schemas.microsoft.com/office/drawing/2014/main" id="{D6033A7A-5A61-BD29-89D9-5A98A934E8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7" name="연결선: 꺾임 2481">
          <a:extLst>
            <a:ext uri="{FF2B5EF4-FFF2-40B4-BE49-F238E27FC236}">
              <a16:creationId xmlns:a16="http://schemas.microsoft.com/office/drawing/2014/main" id="{81CD929A-31F4-29A6-26AE-36157D66C36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8" name="연결선: 꺾임 2482">
          <a:extLst>
            <a:ext uri="{FF2B5EF4-FFF2-40B4-BE49-F238E27FC236}">
              <a16:creationId xmlns:a16="http://schemas.microsoft.com/office/drawing/2014/main" id="{AF23E42B-D3C0-ACD1-034C-8CF0425557F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49" name="연결선: 꺾임 2483">
          <a:extLst>
            <a:ext uri="{FF2B5EF4-FFF2-40B4-BE49-F238E27FC236}">
              <a16:creationId xmlns:a16="http://schemas.microsoft.com/office/drawing/2014/main" id="{903ECEB2-72B8-FAB9-F223-BF7C4E316C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0" name="연결선: 꺾임 2484">
          <a:extLst>
            <a:ext uri="{FF2B5EF4-FFF2-40B4-BE49-F238E27FC236}">
              <a16:creationId xmlns:a16="http://schemas.microsoft.com/office/drawing/2014/main" id="{5C26AACC-19EC-6B53-B586-17547915C0E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1" name="연결선: 꺾임 2485">
          <a:extLst>
            <a:ext uri="{FF2B5EF4-FFF2-40B4-BE49-F238E27FC236}">
              <a16:creationId xmlns:a16="http://schemas.microsoft.com/office/drawing/2014/main" id="{52328498-A7BA-8938-8E23-FCB74F6F25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2" name="연결선: 꺾임 2486">
          <a:extLst>
            <a:ext uri="{FF2B5EF4-FFF2-40B4-BE49-F238E27FC236}">
              <a16:creationId xmlns:a16="http://schemas.microsoft.com/office/drawing/2014/main" id="{355623AA-9992-7101-99BF-9809A4D4C5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3" name="연결선: 꺾임 2487">
          <a:extLst>
            <a:ext uri="{FF2B5EF4-FFF2-40B4-BE49-F238E27FC236}">
              <a16:creationId xmlns:a16="http://schemas.microsoft.com/office/drawing/2014/main" id="{B25D5133-FF2F-7256-5C4D-727F8C1E4E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4" name="연결선: 꺾임 2433">
          <a:extLst>
            <a:ext uri="{FF2B5EF4-FFF2-40B4-BE49-F238E27FC236}">
              <a16:creationId xmlns:a16="http://schemas.microsoft.com/office/drawing/2014/main" id="{30792351-8D81-E52C-EA58-E74C9AD455F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5" name="연결선: 꺾임 2434">
          <a:extLst>
            <a:ext uri="{FF2B5EF4-FFF2-40B4-BE49-F238E27FC236}">
              <a16:creationId xmlns:a16="http://schemas.microsoft.com/office/drawing/2014/main" id="{8FF19DFA-C053-00D8-8B94-A4AE50847C5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6" name="연결선: 꺾임 2435">
          <a:extLst>
            <a:ext uri="{FF2B5EF4-FFF2-40B4-BE49-F238E27FC236}">
              <a16:creationId xmlns:a16="http://schemas.microsoft.com/office/drawing/2014/main" id="{5F06A930-32DD-B67B-F559-9E7D7D535F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7" name="연결선: 꺾임 2436">
          <a:extLst>
            <a:ext uri="{FF2B5EF4-FFF2-40B4-BE49-F238E27FC236}">
              <a16:creationId xmlns:a16="http://schemas.microsoft.com/office/drawing/2014/main" id="{AE82803C-E802-52E0-405D-3802B96C85F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8" name="연결선: 꺾임 2437">
          <a:extLst>
            <a:ext uri="{FF2B5EF4-FFF2-40B4-BE49-F238E27FC236}">
              <a16:creationId xmlns:a16="http://schemas.microsoft.com/office/drawing/2014/main" id="{977E78C2-10C8-F9DA-1422-6674C7332DC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59" name="연결선: 꺾임 2457">
          <a:extLst>
            <a:ext uri="{FF2B5EF4-FFF2-40B4-BE49-F238E27FC236}">
              <a16:creationId xmlns:a16="http://schemas.microsoft.com/office/drawing/2014/main" id="{95FAFAC5-D61A-4063-E1CD-390655067E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0" name="연결선: 꺾임 2458">
          <a:extLst>
            <a:ext uri="{FF2B5EF4-FFF2-40B4-BE49-F238E27FC236}">
              <a16:creationId xmlns:a16="http://schemas.microsoft.com/office/drawing/2014/main" id="{4107CA3C-47F1-5CFA-2E2D-EC5975629C6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1" name="연결선: 꺾임 2459">
          <a:extLst>
            <a:ext uri="{FF2B5EF4-FFF2-40B4-BE49-F238E27FC236}">
              <a16:creationId xmlns:a16="http://schemas.microsoft.com/office/drawing/2014/main" id="{C7A000B4-B748-2C34-983D-B1CFA2C8BF9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2" name="연결선: 꺾임 2466">
          <a:extLst>
            <a:ext uri="{FF2B5EF4-FFF2-40B4-BE49-F238E27FC236}">
              <a16:creationId xmlns:a16="http://schemas.microsoft.com/office/drawing/2014/main" id="{D015B141-BBDC-0551-5716-7A995B0A3A8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3" name="연결선: 꺾임 2467">
          <a:extLst>
            <a:ext uri="{FF2B5EF4-FFF2-40B4-BE49-F238E27FC236}">
              <a16:creationId xmlns:a16="http://schemas.microsoft.com/office/drawing/2014/main" id="{9E836831-F0BE-DA38-B39B-708EDAD2A6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4" name="연결선: 꺾임 18263">
          <a:extLst>
            <a:ext uri="{FF2B5EF4-FFF2-40B4-BE49-F238E27FC236}">
              <a16:creationId xmlns:a16="http://schemas.microsoft.com/office/drawing/2014/main" id="{30AA94DB-1360-EB9D-38DE-3C8C7425929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5" name="연결선: 꺾임 18264">
          <a:extLst>
            <a:ext uri="{FF2B5EF4-FFF2-40B4-BE49-F238E27FC236}">
              <a16:creationId xmlns:a16="http://schemas.microsoft.com/office/drawing/2014/main" id="{5F17D7CF-45A5-893C-E91A-255A321BAE3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6" name="연결선: 꺾임 18265">
          <a:extLst>
            <a:ext uri="{FF2B5EF4-FFF2-40B4-BE49-F238E27FC236}">
              <a16:creationId xmlns:a16="http://schemas.microsoft.com/office/drawing/2014/main" id="{D843DA89-673F-0D96-01B8-5F31D7C60B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7" name="연결선: 꺾임 18266">
          <a:extLst>
            <a:ext uri="{FF2B5EF4-FFF2-40B4-BE49-F238E27FC236}">
              <a16:creationId xmlns:a16="http://schemas.microsoft.com/office/drawing/2014/main" id="{9DC17A82-FB6D-DC45-451D-9A62CAA03F1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8" name="연결선: 꺾임 18267">
          <a:extLst>
            <a:ext uri="{FF2B5EF4-FFF2-40B4-BE49-F238E27FC236}">
              <a16:creationId xmlns:a16="http://schemas.microsoft.com/office/drawing/2014/main" id="{56490844-A435-D684-B373-F1D850BCE57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69" name="연결선: 꺾임 18268">
          <a:extLst>
            <a:ext uri="{FF2B5EF4-FFF2-40B4-BE49-F238E27FC236}">
              <a16:creationId xmlns:a16="http://schemas.microsoft.com/office/drawing/2014/main" id="{7209B692-2486-D4D1-06A5-0631476415C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0" name="연결선: 꺾임 18269">
          <a:extLst>
            <a:ext uri="{FF2B5EF4-FFF2-40B4-BE49-F238E27FC236}">
              <a16:creationId xmlns:a16="http://schemas.microsoft.com/office/drawing/2014/main" id="{5DAA7B36-C0E5-2C58-823B-82B2A2DCB72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1" name="연결선: 꺾임 18273">
          <a:extLst>
            <a:ext uri="{FF2B5EF4-FFF2-40B4-BE49-F238E27FC236}">
              <a16:creationId xmlns:a16="http://schemas.microsoft.com/office/drawing/2014/main" id="{A40E5CC3-B93E-AE6F-F86A-F1145D9C7D5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2" name="연결선: 꺾임 18305">
          <a:extLst>
            <a:ext uri="{FF2B5EF4-FFF2-40B4-BE49-F238E27FC236}">
              <a16:creationId xmlns:a16="http://schemas.microsoft.com/office/drawing/2014/main" id="{3B7810BA-FD3C-99E7-AF97-EEF19923208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3" name="연결선: 꺾임 18306">
          <a:extLst>
            <a:ext uri="{FF2B5EF4-FFF2-40B4-BE49-F238E27FC236}">
              <a16:creationId xmlns:a16="http://schemas.microsoft.com/office/drawing/2014/main" id="{B13219BB-F8FE-2553-9209-D1600AC6AD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4" name="연결선: 꺾임 18307">
          <a:extLst>
            <a:ext uri="{FF2B5EF4-FFF2-40B4-BE49-F238E27FC236}">
              <a16:creationId xmlns:a16="http://schemas.microsoft.com/office/drawing/2014/main" id="{B64EA305-6805-4BDE-77B0-C148A6E960C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5" name="연결선: 꺾임 18308">
          <a:extLst>
            <a:ext uri="{FF2B5EF4-FFF2-40B4-BE49-F238E27FC236}">
              <a16:creationId xmlns:a16="http://schemas.microsoft.com/office/drawing/2014/main" id="{A346E55C-6E49-5C1D-3474-821D7349B0A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6" name="연결선: 꺾임 18309">
          <a:extLst>
            <a:ext uri="{FF2B5EF4-FFF2-40B4-BE49-F238E27FC236}">
              <a16:creationId xmlns:a16="http://schemas.microsoft.com/office/drawing/2014/main" id="{D5AABE44-FDA2-80A2-E619-383EA484F3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7" name="연결선: 꺾임 18310">
          <a:extLst>
            <a:ext uri="{FF2B5EF4-FFF2-40B4-BE49-F238E27FC236}">
              <a16:creationId xmlns:a16="http://schemas.microsoft.com/office/drawing/2014/main" id="{C791A174-66C9-DE2B-DB8A-34593C1713F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8" name="연결선: 꺾임 18313">
          <a:extLst>
            <a:ext uri="{FF2B5EF4-FFF2-40B4-BE49-F238E27FC236}">
              <a16:creationId xmlns:a16="http://schemas.microsoft.com/office/drawing/2014/main" id="{911EB91D-D3F5-FEF3-A3B9-5864A0A90CD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79" name="연결선: 꺾임 18314">
          <a:extLst>
            <a:ext uri="{FF2B5EF4-FFF2-40B4-BE49-F238E27FC236}">
              <a16:creationId xmlns:a16="http://schemas.microsoft.com/office/drawing/2014/main" id="{251A2221-8055-7273-B8ED-28A7AB92063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0" name="연결선: 꺾임 18315">
          <a:extLst>
            <a:ext uri="{FF2B5EF4-FFF2-40B4-BE49-F238E27FC236}">
              <a16:creationId xmlns:a16="http://schemas.microsoft.com/office/drawing/2014/main" id="{7FCC945A-90B8-9E17-3A38-3E8A4470283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1" name="연결선: 꺾임 18316">
          <a:extLst>
            <a:ext uri="{FF2B5EF4-FFF2-40B4-BE49-F238E27FC236}">
              <a16:creationId xmlns:a16="http://schemas.microsoft.com/office/drawing/2014/main" id="{91644D22-BE4D-9A5D-133D-72C7B0E5468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2" name="연결선: 꺾임 18317">
          <a:extLst>
            <a:ext uri="{FF2B5EF4-FFF2-40B4-BE49-F238E27FC236}">
              <a16:creationId xmlns:a16="http://schemas.microsoft.com/office/drawing/2014/main" id="{24F1E69C-EF50-617F-964D-1BC212BCA9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3" name="연결선: 꺾임 18396">
          <a:extLst>
            <a:ext uri="{FF2B5EF4-FFF2-40B4-BE49-F238E27FC236}">
              <a16:creationId xmlns:a16="http://schemas.microsoft.com/office/drawing/2014/main" id="{C2E6A109-CEAF-699B-F7AF-D6B3AD479AF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4" name="연결선: 꺾임 18397">
          <a:extLst>
            <a:ext uri="{FF2B5EF4-FFF2-40B4-BE49-F238E27FC236}">
              <a16:creationId xmlns:a16="http://schemas.microsoft.com/office/drawing/2014/main" id="{A6CB8C9D-59A4-5AE9-C34B-EF9D751D987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5" name="연결선: 꺾임 18398">
          <a:extLst>
            <a:ext uri="{FF2B5EF4-FFF2-40B4-BE49-F238E27FC236}">
              <a16:creationId xmlns:a16="http://schemas.microsoft.com/office/drawing/2014/main" id="{8B2BCDB7-DB0E-F649-31ED-EC16F668FE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6" name="연결선: 꺾임 18399">
          <a:extLst>
            <a:ext uri="{FF2B5EF4-FFF2-40B4-BE49-F238E27FC236}">
              <a16:creationId xmlns:a16="http://schemas.microsoft.com/office/drawing/2014/main" id="{02DA55F2-FE1C-9517-EADC-4DBDBDC026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7" name="연결선: 꺾임 18400">
          <a:extLst>
            <a:ext uri="{FF2B5EF4-FFF2-40B4-BE49-F238E27FC236}">
              <a16:creationId xmlns:a16="http://schemas.microsoft.com/office/drawing/2014/main" id="{6CB956A2-9D3E-7AEF-E9D2-2C35E981FC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8" name="연결선: 꺾임 18403">
          <a:extLst>
            <a:ext uri="{FF2B5EF4-FFF2-40B4-BE49-F238E27FC236}">
              <a16:creationId xmlns:a16="http://schemas.microsoft.com/office/drawing/2014/main" id="{22331717-7865-60D5-405F-40B14E29C1C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89" name="연결선: 꺾임 18404">
          <a:extLst>
            <a:ext uri="{FF2B5EF4-FFF2-40B4-BE49-F238E27FC236}">
              <a16:creationId xmlns:a16="http://schemas.microsoft.com/office/drawing/2014/main" id="{6A5065FC-F64A-D7E6-C6BA-49DC28792D2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0" name="연결선: 꺾임 18405">
          <a:extLst>
            <a:ext uri="{FF2B5EF4-FFF2-40B4-BE49-F238E27FC236}">
              <a16:creationId xmlns:a16="http://schemas.microsoft.com/office/drawing/2014/main" id="{C3C5B41E-1B5D-1651-F329-99EF9A8723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1" name="연결선: 꺾임 18406">
          <a:extLst>
            <a:ext uri="{FF2B5EF4-FFF2-40B4-BE49-F238E27FC236}">
              <a16:creationId xmlns:a16="http://schemas.microsoft.com/office/drawing/2014/main" id="{055A9D46-C5CF-862F-56B0-0CE8BA28795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2" name="연결선: 꺾임 18407">
          <a:extLst>
            <a:ext uri="{FF2B5EF4-FFF2-40B4-BE49-F238E27FC236}">
              <a16:creationId xmlns:a16="http://schemas.microsoft.com/office/drawing/2014/main" id="{CF0A0756-29AC-3651-B1C4-DA04138C75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3" name="연결선: 꺾임 64591">
          <a:extLst>
            <a:ext uri="{FF2B5EF4-FFF2-40B4-BE49-F238E27FC236}">
              <a16:creationId xmlns:a16="http://schemas.microsoft.com/office/drawing/2014/main" id="{8015E8C4-F396-80AD-AA42-4759A1C9BB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4" name="연결선: 꺾임 64592">
          <a:extLst>
            <a:ext uri="{FF2B5EF4-FFF2-40B4-BE49-F238E27FC236}">
              <a16:creationId xmlns:a16="http://schemas.microsoft.com/office/drawing/2014/main" id="{1228ADDA-6DC2-8A24-67A4-6C6340840F2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5" name="연결선: 꺾임 64593">
          <a:extLst>
            <a:ext uri="{FF2B5EF4-FFF2-40B4-BE49-F238E27FC236}">
              <a16:creationId xmlns:a16="http://schemas.microsoft.com/office/drawing/2014/main" id="{16E611CA-1EAB-736D-8905-AA47D43B61C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6" name="연결선: 꺾임 64594">
          <a:extLst>
            <a:ext uri="{FF2B5EF4-FFF2-40B4-BE49-F238E27FC236}">
              <a16:creationId xmlns:a16="http://schemas.microsoft.com/office/drawing/2014/main" id="{F566698F-FD89-DB8D-32BC-C8A81F868C4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7" name="연결선: 꺾임 64595">
          <a:extLst>
            <a:ext uri="{FF2B5EF4-FFF2-40B4-BE49-F238E27FC236}">
              <a16:creationId xmlns:a16="http://schemas.microsoft.com/office/drawing/2014/main" id="{6F73A9E4-FCE4-3A3A-CB13-C99A2D3EF72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8" name="연결선: 꺾임 64596">
          <a:extLst>
            <a:ext uri="{FF2B5EF4-FFF2-40B4-BE49-F238E27FC236}">
              <a16:creationId xmlns:a16="http://schemas.microsoft.com/office/drawing/2014/main" id="{B13E5ACB-06E7-A76D-7B48-96EFC83E957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299" name="연결선: 꺾임 64597">
          <a:extLst>
            <a:ext uri="{FF2B5EF4-FFF2-40B4-BE49-F238E27FC236}">
              <a16:creationId xmlns:a16="http://schemas.microsoft.com/office/drawing/2014/main" id="{B9AF528A-0E52-1F0C-8B76-5ECA727DD89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0" name="연결선: 꺾임 64598">
          <a:extLst>
            <a:ext uri="{FF2B5EF4-FFF2-40B4-BE49-F238E27FC236}">
              <a16:creationId xmlns:a16="http://schemas.microsoft.com/office/drawing/2014/main" id="{9D278007-F6BA-1C7E-8EC0-4CDF46CC97A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1" name="연결선: 꺾임 64599">
          <a:extLst>
            <a:ext uri="{FF2B5EF4-FFF2-40B4-BE49-F238E27FC236}">
              <a16:creationId xmlns:a16="http://schemas.microsoft.com/office/drawing/2014/main" id="{55DC73EB-3527-1D10-7D11-1516E20B2D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2" name="연결선: 꺾임 64600">
          <a:extLst>
            <a:ext uri="{FF2B5EF4-FFF2-40B4-BE49-F238E27FC236}">
              <a16:creationId xmlns:a16="http://schemas.microsoft.com/office/drawing/2014/main" id="{EC32FE25-2E5F-5500-EEBD-3FC13A56591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3" name="연결선: 꺾임 64658">
          <a:extLst>
            <a:ext uri="{FF2B5EF4-FFF2-40B4-BE49-F238E27FC236}">
              <a16:creationId xmlns:a16="http://schemas.microsoft.com/office/drawing/2014/main" id="{C8F71CE3-D0DC-9E8D-A0E5-FC851AE3552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4" name="연결선: 꺾임 64659">
          <a:extLst>
            <a:ext uri="{FF2B5EF4-FFF2-40B4-BE49-F238E27FC236}">
              <a16:creationId xmlns:a16="http://schemas.microsoft.com/office/drawing/2014/main" id="{68918ACC-EC34-E764-C212-D50EA4F9BED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5" name="연결선: 꺾임 64660">
          <a:extLst>
            <a:ext uri="{FF2B5EF4-FFF2-40B4-BE49-F238E27FC236}">
              <a16:creationId xmlns:a16="http://schemas.microsoft.com/office/drawing/2014/main" id="{75926721-4588-BC60-44C9-C146B57B1E3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6" name="연결선: 꺾임 64661">
          <a:extLst>
            <a:ext uri="{FF2B5EF4-FFF2-40B4-BE49-F238E27FC236}">
              <a16:creationId xmlns:a16="http://schemas.microsoft.com/office/drawing/2014/main" id="{8816DA43-8919-80DC-31A2-DE94378BF3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7" name="연결선: 꺾임 64662">
          <a:extLst>
            <a:ext uri="{FF2B5EF4-FFF2-40B4-BE49-F238E27FC236}">
              <a16:creationId xmlns:a16="http://schemas.microsoft.com/office/drawing/2014/main" id="{87774F9E-30AA-1E1A-D794-1E298107C1E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8" name="연결선: 꺾임 64663">
          <a:extLst>
            <a:ext uri="{FF2B5EF4-FFF2-40B4-BE49-F238E27FC236}">
              <a16:creationId xmlns:a16="http://schemas.microsoft.com/office/drawing/2014/main" id="{6329C6D5-F619-1F2D-6B09-3213F9F01A4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09" name="연결선: 꺾임 64664">
          <a:extLst>
            <a:ext uri="{FF2B5EF4-FFF2-40B4-BE49-F238E27FC236}">
              <a16:creationId xmlns:a16="http://schemas.microsoft.com/office/drawing/2014/main" id="{659477BA-2EC3-16A6-B272-4E34C9A523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0" name="연결선: 꺾임 64665">
          <a:extLst>
            <a:ext uri="{FF2B5EF4-FFF2-40B4-BE49-F238E27FC236}">
              <a16:creationId xmlns:a16="http://schemas.microsoft.com/office/drawing/2014/main" id="{348CCC7F-B659-BEB3-7670-B98ECEA7A81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1" name="연결선: 꺾임 64666">
          <a:extLst>
            <a:ext uri="{FF2B5EF4-FFF2-40B4-BE49-F238E27FC236}">
              <a16:creationId xmlns:a16="http://schemas.microsoft.com/office/drawing/2014/main" id="{B163337C-95A8-E97B-4DF3-EA4F4DA33C2D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2" name="연결선: 꺾임 64667">
          <a:extLst>
            <a:ext uri="{FF2B5EF4-FFF2-40B4-BE49-F238E27FC236}">
              <a16:creationId xmlns:a16="http://schemas.microsoft.com/office/drawing/2014/main" id="{C33D440F-D11B-22D4-5A27-D5A11872DA4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3" name="연결선: 꺾임 64579">
          <a:extLst>
            <a:ext uri="{FF2B5EF4-FFF2-40B4-BE49-F238E27FC236}">
              <a16:creationId xmlns:a16="http://schemas.microsoft.com/office/drawing/2014/main" id="{E180AEDE-F913-684F-E14B-0881F6A8545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4" name="연결선: 꺾임 64580">
          <a:extLst>
            <a:ext uri="{FF2B5EF4-FFF2-40B4-BE49-F238E27FC236}">
              <a16:creationId xmlns:a16="http://schemas.microsoft.com/office/drawing/2014/main" id="{851BD537-42E6-9DD9-A94C-81FD6A5A5CF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5" name="연결선: 꺾임 64581">
          <a:extLst>
            <a:ext uri="{FF2B5EF4-FFF2-40B4-BE49-F238E27FC236}">
              <a16:creationId xmlns:a16="http://schemas.microsoft.com/office/drawing/2014/main" id="{43E23B32-A2DC-4923-9DCB-9802B18CA83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6" name="연결선: 꺾임 64582">
          <a:extLst>
            <a:ext uri="{FF2B5EF4-FFF2-40B4-BE49-F238E27FC236}">
              <a16:creationId xmlns:a16="http://schemas.microsoft.com/office/drawing/2014/main" id="{A1018D63-9922-4639-A242-6EBA802655E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7" name="연결선: 꺾임 64583">
          <a:extLst>
            <a:ext uri="{FF2B5EF4-FFF2-40B4-BE49-F238E27FC236}">
              <a16:creationId xmlns:a16="http://schemas.microsoft.com/office/drawing/2014/main" id="{8DF48960-EC53-78B7-2494-581C3804E7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8" name="연결선: 꺾임 64584">
          <a:extLst>
            <a:ext uri="{FF2B5EF4-FFF2-40B4-BE49-F238E27FC236}">
              <a16:creationId xmlns:a16="http://schemas.microsoft.com/office/drawing/2014/main" id="{D3B4B3DA-289E-7DDF-19ED-27A42453A8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19" name="연결선: 꺾임 64585">
          <a:extLst>
            <a:ext uri="{FF2B5EF4-FFF2-40B4-BE49-F238E27FC236}">
              <a16:creationId xmlns:a16="http://schemas.microsoft.com/office/drawing/2014/main" id="{797566CF-0847-4137-6F16-502ED3F6A4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0" name="연결선: 꺾임 64586">
          <a:extLst>
            <a:ext uri="{FF2B5EF4-FFF2-40B4-BE49-F238E27FC236}">
              <a16:creationId xmlns:a16="http://schemas.microsoft.com/office/drawing/2014/main" id="{C2EEF254-496F-CAE9-BC7F-FBEDE3CE155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1" name="연결선: 꺾임 64587">
          <a:extLst>
            <a:ext uri="{FF2B5EF4-FFF2-40B4-BE49-F238E27FC236}">
              <a16:creationId xmlns:a16="http://schemas.microsoft.com/office/drawing/2014/main" id="{9017D050-7A1C-A4EC-DB91-A6F4B343A32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2" name="연결선: 꺾임 64588">
          <a:extLst>
            <a:ext uri="{FF2B5EF4-FFF2-40B4-BE49-F238E27FC236}">
              <a16:creationId xmlns:a16="http://schemas.microsoft.com/office/drawing/2014/main" id="{DC81478F-1AAF-52BD-C2CA-7F7613AFC20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3" name="연결선: 꺾임 65019">
          <a:extLst>
            <a:ext uri="{FF2B5EF4-FFF2-40B4-BE49-F238E27FC236}">
              <a16:creationId xmlns:a16="http://schemas.microsoft.com/office/drawing/2014/main" id="{F2D0AFAE-B380-81DD-6BF0-B31F7523DCE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4" name="연결선: 꺾임 65020">
          <a:extLst>
            <a:ext uri="{FF2B5EF4-FFF2-40B4-BE49-F238E27FC236}">
              <a16:creationId xmlns:a16="http://schemas.microsoft.com/office/drawing/2014/main" id="{A2072DD2-C818-C6B3-4213-FA4F7ADEC3A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5" name="연결선: 꺾임 65021">
          <a:extLst>
            <a:ext uri="{FF2B5EF4-FFF2-40B4-BE49-F238E27FC236}">
              <a16:creationId xmlns:a16="http://schemas.microsoft.com/office/drawing/2014/main" id="{2134B19A-39DB-7ECF-8619-1E6FBF0C951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6" name="연결선: 꺾임 65022">
          <a:extLst>
            <a:ext uri="{FF2B5EF4-FFF2-40B4-BE49-F238E27FC236}">
              <a16:creationId xmlns:a16="http://schemas.microsoft.com/office/drawing/2014/main" id="{0093F780-C991-A5BF-F1D4-6F92FD29B67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7" name="연결선: 꺾임 2468">
          <a:extLst>
            <a:ext uri="{FF2B5EF4-FFF2-40B4-BE49-F238E27FC236}">
              <a16:creationId xmlns:a16="http://schemas.microsoft.com/office/drawing/2014/main" id="{7E53FD18-7FE8-E4A9-20A1-0CF009FBE72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8" name="연결선: 꺾임 2469">
          <a:extLst>
            <a:ext uri="{FF2B5EF4-FFF2-40B4-BE49-F238E27FC236}">
              <a16:creationId xmlns:a16="http://schemas.microsoft.com/office/drawing/2014/main" id="{D261BA0D-C275-EF8D-DE8E-2038574820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29" name="연결선: 꺾임 2470">
          <a:extLst>
            <a:ext uri="{FF2B5EF4-FFF2-40B4-BE49-F238E27FC236}">
              <a16:creationId xmlns:a16="http://schemas.microsoft.com/office/drawing/2014/main" id="{C92C36E2-D264-B650-B798-7371DBFFBF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0" name="연결선: 꺾임 2471">
          <a:extLst>
            <a:ext uri="{FF2B5EF4-FFF2-40B4-BE49-F238E27FC236}">
              <a16:creationId xmlns:a16="http://schemas.microsoft.com/office/drawing/2014/main" id="{BA2DE6AE-7FF0-2678-B408-E9D4BBD0A73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1" name="연결선: 꺾임 2476">
          <a:extLst>
            <a:ext uri="{FF2B5EF4-FFF2-40B4-BE49-F238E27FC236}">
              <a16:creationId xmlns:a16="http://schemas.microsoft.com/office/drawing/2014/main" id="{5B639AF2-FF79-81A4-08FA-AE790AE57E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2" name="연결선: 꺾임 2488">
          <a:extLst>
            <a:ext uri="{FF2B5EF4-FFF2-40B4-BE49-F238E27FC236}">
              <a16:creationId xmlns:a16="http://schemas.microsoft.com/office/drawing/2014/main" id="{40D0BF11-2E97-7B8C-CA04-BC3240B963F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3" name="연결선: 꺾임 62141">
          <a:extLst>
            <a:ext uri="{FF2B5EF4-FFF2-40B4-BE49-F238E27FC236}">
              <a16:creationId xmlns:a16="http://schemas.microsoft.com/office/drawing/2014/main" id="{984EC6B8-6410-9852-70F2-56D8C1D640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4" name="연결선: 꺾임 62142">
          <a:extLst>
            <a:ext uri="{FF2B5EF4-FFF2-40B4-BE49-F238E27FC236}">
              <a16:creationId xmlns:a16="http://schemas.microsoft.com/office/drawing/2014/main" id="{804E1636-2A0D-4D5E-C353-26DAADEE99F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5" name="연결선: 꺾임 18005">
          <a:extLst>
            <a:ext uri="{FF2B5EF4-FFF2-40B4-BE49-F238E27FC236}">
              <a16:creationId xmlns:a16="http://schemas.microsoft.com/office/drawing/2014/main" id="{52C625CC-AC12-A021-DFF0-DE6F5EA4FB4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6" name="연결선: 꺾임 18006">
          <a:extLst>
            <a:ext uri="{FF2B5EF4-FFF2-40B4-BE49-F238E27FC236}">
              <a16:creationId xmlns:a16="http://schemas.microsoft.com/office/drawing/2014/main" id="{91870151-864C-F45F-2D28-F39B58055F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7" name="연결선: 꺾임 18007">
          <a:extLst>
            <a:ext uri="{FF2B5EF4-FFF2-40B4-BE49-F238E27FC236}">
              <a16:creationId xmlns:a16="http://schemas.microsoft.com/office/drawing/2014/main" id="{9923D2D8-1117-2AAC-967B-0C9A9645F5C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8" name="연결선: 꺾임 18008">
          <a:extLst>
            <a:ext uri="{FF2B5EF4-FFF2-40B4-BE49-F238E27FC236}">
              <a16:creationId xmlns:a16="http://schemas.microsoft.com/office/drawing/2014/main" id="{E05FEC3F-8527-3587-8CDB-789893BC82F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39" name="연결선: 꺾임 18009">
          <a:extLst>
            <a:ext uri="{FF2B5EF4-FFF2-40B4-BE49-F238E27FC236}">
              <a16:creationId xmlns:a16="http://schemas.microsoft.com/office/drawing/2014/main" id="{E03B5B41-67AF-FAF0-B4A0-D0726D60713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0" name="연결선: 꺾임 18014">
          <a:extLst>
            <a:ext uri="{FF2B5EF4-FFF2-40B4-BE49-F238E27FC236}">
              <a16:creationId xmlns:a16="http://schemas.microsoft.com/office/drawing/2014/main" id="{D9E72948-D6B0-9E28-6A81-184CEC08736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1" name="연결선: 꺾임 18015">
          <a:extLst>
            <a:ext uri="{FF2B5EF4-FFF2-40B4-BE49-F238E27FC236}">
              <a16:creationId xmlns:a16="http://schemas.microsoft.com/office/drawing/2014/main" id="{C251DE3C-B811-A6A0-1735-2B7A534008F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2" name="연결선: 꺾임 18018">
          <a:extLst>
            <a:ext uri="{FF2B5EF4-FFF2-40B4-BE49-F238E27FC236}">
              <a16:creationId xmlns:a16="http://schemas.microsoft.com/office/drawing/2014/main" id="{AA5C8949-BE46-9526-CE80-F065C16405A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3" name="연결선: 꺾임 18092">
          <a:extLst>
            <a:ext uri="{FF2B5EF4-FFF2-40B4-BE49-F238E27FC236}">
              <a16:creationId xmlns:a16="http://schemas.microsoft.com/office/drawing/2014/main" id="{E475088F-3262-56AE-FAD2-24AA9888629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4" name="연결선: 꺾임 18093">
          <a:extLst>
            <a:ext uri="{FF2B5EF4-FFF2-40B4-BE49-F238E27FC236}">
              <a16:creationId xmlns:a16="http://schemas.microsoft.com/office/drawing/2014/main" id="{51C742BC-6B54-1837-3F39-B0144B1C05E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5" name="연결선: 꺾임 18094">
          <a:extLst>
            <a:ext uri="{FF2B5EF4-FFF2-40B4-BE49-F238E27FC236}">
              <a16:creationId xmlns:a16="http://schemas.microsoft.com/office/drawing/2014/main" id="{19E0BC51-DFB7-DE5E-144C-9ACD06B36E94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6" name="연결선: 꺾임 18095">
          <a:extLst>
            <a:ext uri="{FF2B5EF4-FFF2-40B4-BE49-F238E27FC236}">
              <a16:creationId xmlns:a16="http://schemas.microsoft.com/office/drawing/2014/main" id="{A03E2225-B689-ECE1-4A7F-C9D40678950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7" name="연결선: 꺾임 18096">
          <a:extLst>
            <a:ext uri="{FF2B5EF4-FFF2-40B4-BE49-F238E27FC236}">
              <a16:creationId xmlns:a16="http://schemas.microsoft.com/office/drawing/2014/main" id="{9A8987D1-8A18-1092-EA8A-889A9632618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8" name="연결선: 꺾임 18097">
          <a:extLst>
            <a:ext uri="{FF2B5EF4-FFF2-40B4-BE49-F238E27FC236}">
              <a16:creationId xmlns:a16="http://schemas.microsoft.com/office/drawing/2014/main" id="{0188D246-7F65-6949-9D3A-B47A3610639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49" name="연결선: 꺾임 18098">
          <a:extLst>
            <a:ext uri="{FF2B5EF4-FFF2-40B4-BE49-F238E27FC236}">
              <a16:creationId xmlns:a16="http://schemas.microsoft.com/office/drawing/2014/main" id="{3106AB82-738C-27C7-C365-F4C5FA6D315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0" name="연결선: 꺾임 18101">
          <a:extLst>
            <a:ext uri="{FF2B5EF4-FFF2-40B4-BE49-F238E27FC236}">
              <a16:creationId xmlns:a16="http://schemas.microsoft.com/office/drawing/2014/main" id="{E52F2EBD-908A-C926-9E72-C1E2E78000B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1" name="연결선: 꺾임 18104">
          <a:extLst>
            <a:ext uri="{FF2B5EF4-FFF2-40B4-BE49-F238E27FC236}">
              <a16:creationId xmlns:a16="http://schemas.microsoft.com/office/drawing/2014/main" id="{9793BD45-ABA1-9786-F0ED-99B3980C1ACE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2" name="연결선: 꺾임 18105">
          <a:extLst>
            <a:ext uri="{FF2B5EF4-FFF2-40B4-BE49-F238E27FC236}">
              <a16:creationId xmlns:a16="http://schemas.microsoft.com/office/drawing/2014/main" id="{9B76579F-F040-D589-0610-B83F09DFABEF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3" name="연결선: 꺾임 18557">
          <a:extLst>
            <a:ext uri="{FF2B5EF4-FFF2-40B4-BE49-F238E27FC236}">
              <a16:creationId xmlns:a16="http://schemas.microsoft.com/office/drawing/2014/main" id="{51B6FA91-CDE0-BDDD-FF12-36455873FA8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4" name="연결선: 꺾임 18558">
          <a:extLst>
            <a:ext uri="{FF2B5EF4-FFF2-40B4-BE49-F238E27FC236}">
              <a16:creationId xmlns:a16="http://schemas.microsoft.com/office/drawing/2014/main" id="{C8D308AD-171E-D90B-6E82-5B7ECBEA60C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5" name="연결선: 꺾임 65023">
          <a:extLst>
            <a:ext uri="{FF2B5EF4-FFF2-40B4-BE49-F238E27FC236}">
              <a16:creationId xmlns:a16="http://schemas.microsoft.com/office/drawing/2014/main" id="{57ADA8EC-06EE-A9B7-EB46-61BB02420AE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6" name="연결선: 꺾임 65024">
          <a:extLst>
            <a:ext uri="{FF2B5EF4-FFF2-40B4-BE49-F238E27FC236}">
              <a16:creationId xmlns:a16="http://schemas.microsoft.com/office/drawing/2014/main" id="{8A5A6EA0-4258-7024-E290-46177D560C6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7" name="연결선: 꺾임 65025">
          <a:extLst>
            <a:ext uri="{FF2B5EF4-FFF2-40B4-BE49-F238E27FC236}">
              <a16:creationId xmlns:a16="http://schemas.microsoft.com/office/drawing/2014/main" id="{E37EA1BD-B445-A188-21A4-0DEAE6E4144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8" name="연결선: 꺾임 65026">
          <a:extLst>
            <a:ext uri="{FF2B5EF4-FFF2-40B4-BE49-F238E27FC236}">
              <a16:creationId xmlns:a16="http://schemas.microsoft.com/office/drawing/2014/main" id="{21306D9D-C7A4-4012-39E8-4B4F864131A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59" name="연결선: 꺾임 65027">
          <a:extLst>
            <a:ext uri="{FF2B5EF4-FFF2-40B4-BE49-F238E27FC236}">
              <a16:creationId xmlns:a16="http://schemas.microsoft.com/office/drawing/2014/main" id="{EFA5DEB7-5BDA-C859-2442-4B90CED6AA7B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0" name="연결선: 꺾임 65028">
          <a:extLst>
            <a:ext uri="{FF2B5EF4-FFF2-40B4-BE49-F238E27FC236}">
              <a16:creationId xmlns:a16="http://schemas.microsoft.com/office/drawing/2014/main" id="{AE37AE3B-0FEB-F91C-0831-55D01E8867F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1" name="연결선: 꺾임 65029">
          <a:extLst>
            <a:ext uri="{FF2B5EF4-FFF2-40B4-BE49-F238E27FC236}">
              <a16:creationId xmlns:a16="http://schemas.microsoft.com/office/drawing/2014/main" id="{D2062BCC-D9E4-FCE4-6B13-6A4E3EC56B8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2" name="연결선: 꺾임 65030">
          <a:extLst>
            <a:ext uri="{FF2B5EF4-FFF2-40B4-BE49-F238E27FC236}">
              <a16:creationId xmlns:a16="http://schemas.microsoft.com/office/drawing/2014/main" id="{B984029B-012D-9FE2-2F5B-DD8B6B607B4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3" name="연결선: 꺾임 1">
          <a:extLst>
            <a:ext uri="{FF2B5EF4-FFF2-40B4-BE49-F238E27FC236}">
              <a16:creationId xmlns:a16="http://schemas.microsoft.com/office/drawing/2014/main" id="{FE770DC8-1770-3341-F8E5-ECC3728B26B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4" name="연결선: 꺾임 2">
          <a:extLst>
            <a:ext uri="{FF2B5EF4-FFF2-40B4-BE49-F238E27FC236}">
              <a16:creationId xmlns:a16="http://schemas.microsoft.com/office/drawing/2014/main" id="{1B58055E-5481-832C-843E-F06B9CBD1A85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5" name="연결선: 꺾임 3">
          <a:extLst>
            <a:ext uri="{FF2B5EF4-FFF2-40B4-BE49-F238E27FC236}">
              <a16:creationId xmlns:a16="http://schemas.microsoft.com/office/drawing/2014/main" id="{35405D84-FD62-8EFC-0FEA-EDC869ED3CB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6" name="연결선: 꺾임 4">
          <a:extLst>
            <a:ext uri="{FF2B5EF4-FFF2-40B4-BE49-F238E27FC236}">
              <a16:creationId xmlns:a16="http://schemas.microsoft.com/office/drawing/2014/main" id="{F8F3C140-5BFC-70A2-5B34-4F4506B39AC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7" name="연결선: 꺾임 5">
          <a:extLst>
            <a:ext uri="{FF2B5EF4-FFF2-40B4-BE49-F238E27FC236}">
              <a16:creationId xmlns:a16="http://schemas.microsoft.com/office/drawing/2014/main" id="{72A04482-9EB7-812D-74E0-41D795EB450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8" name="연결선: 꺾임 6">
          <a:extLst>
            <a:ext uri="{FF2B5EF4-FFF2-40B4-BE49-F238E27FC236}">
              <a16:creationId xmlns:a16="http://schemas.microsoft.com/office/drawing/2014/main" id="{8BC4F911-3FCB-81DB-CF72-0CD3456F7EF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69" name="연결선: 꺾임 7">
          <a:extLst>
            <a:ext uri="{FF2B5EF4-FFF2-40B4-BE49-F238E27FC236}">
              <a16:creationId xmlns:a16="http://schemas.microsoft.com/office/drawing/2014/main" id="{B88AD0BF-6DF5-3E77-B695-7199C702FB1C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0" name="연결선: 꺾임 8">
          <a:extLst>
            <a:ext uri="{FF2B5EF4-FFF2-40B4-BE49-F238E27FC236}">
              <a16:creationId xmlns:a16="http://schemas.microsoft.com/office/drawing/2014/main" id="{4C9FEC97-849D-1345-E481-B6532653D2B2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1" name="연결선: 꺾임 13">
          <a:extLst>
            <a:ext uri="{FF2B5EF4-FFF2-40B4-BE49-F238E27FC236}">
              <a16:creationId xmlns:a16="http://schemas.microsoft.com/office/drawing/2014/main" id="{AC5675C3-B306-9F79-04AB-32013A168E1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2" name="연결선: 꺾임 14">
          <a:extLst>
            <a:ext uri="{FF2B5EF4-FFF2-40B4-BE49-F238E27FC236}">
              <a16:creationId xmlns:a16="http://schemas.microsoft.com/office/drawing/2014/main" id="{4EB79892-F20B-6BB3-5119-044C4CA3028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3" name="연결선: 꺾임 15">
          <a:extLst>
            <a:ext uri="{FF2B5EF4-FFF2-40B4-BE49-F238E27FC236}">
              <a16:creationId xmlns:a16="http://schemas.microsoft.com/office/drawing/2014/main" id="{52F2AE0E-2E54-46A3-C84D-13981CF065C6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4" name="연결선: 꺾임 25">
          <a:extLst>
            <a:ext uri="{FF2B5EF4-FFF2-40B4-BE49-F238E27FC236}">
              <a16:creationId xmlns:a16="http://schemas.microsoft.com/office/drawing/2014/main" id="{D8A5C15E-4674-B050-14E8-92AF66AB1017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5" name="연결선: 꺾임 26">
          <a:extLst>
            <a:ext uri="{FF2B5EF4-FFF2-40B4-BE49-F238E27FC236}">
              <a16:creationId xmlns:a16="http://schemas.microsoft.com/office/drawing/2014/main" id="{CF0552C7-2268-43CC-AC33-ABE1C12E34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6" name="연결선: 꺾임 27">
          <a:extLst>
            <a:ext uri="{FF2B5EF4-FFF2-40B4-BE49-F238E27FC236}">
              <a16:creationId xmlns:a16="http://schemas.microsoft.com/office/drawing/2014/main" id="{FD3BACAC-B665-CECA-A225-8CB2E640A19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7" name="연결선: 꺾임 28">
          <a:extLst>
            <a:ext uri="{FF2B5EF4-FFF2-40B4-BE49-F238E27FC236}">
              <a16:creationId xmlns:a16="http://schemas.microsoft.com/office/drawing/2014/main" id="{5F07CD6B-A8A7-DC1C-CF49-A9B9C37A9559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8" name="연결선: 꺾임 29">
          <a:extLst>
            <a:ext uri="{FF2B5EF4-FFF2-40B4-BE49-F238E27FC236}">
              <a16:creationId xmlns:a16="http://schemas.microsoft.com/office/drawing/2014/main" id="{26ED58F9-E763-7D0D-B51B-6FFAD043726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79" name="연결선: 꺾임 30">
          <a:extLst>
            <a:ext uri="{FF2B5EF4-FFF2-40B4-BE49-F238E27FC236}">
              <a16:creationId xmlns:a16="http://schemas.microsoft.com/office/drawing/2014/main" id="{59FD4D27-821B-8C65-BFAF-BB6154DD2EB8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80" name="연결선: 꺾임 31">
          <a:extLst>
            <a:ext uri="{FF2B5EF4-FFF2-40B4-BE49-F238E27FC236}">
              <a16:creationId xmlns:a16="http://schemas.microsoft.com/office/drawing/2014/main" id="{945C5FD5-70FD-F173-2EFC-F67F532FFACA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81" name="연결선: 꺾임 32">
          <a:extLst>
            <a:ext uri="{FF2B5EF4-FFF2-40B4-BE49-F238E27FC236}">
              <a16:creationId xmlns:a16="http://schemas.microsoft.com/office/drawing/2014/main" id="{8253923E-3D0D-B3F4-7C15-F87DF4091640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82" name="연결선: 꺾임 37">
          <a:extLst>
            <a:ext uri="{FF2B5EF4-FFF2-40B4-BE49-F238E27FC236}">
              <a16:creationId xmlns:a16="http://schemas.microsoft.com/office/drawing/2014/main" id="{A78D2D55-BC5D-DB43-B682-E06392605FE3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0</xdr:row>
      <xdr:rowOff>12700</xdr:rowOff>
    </xdr:from>
    <xdr:to>
      <xdr:col>3</xdr:col>
      <xdr:colOff>12700</xdr:colOff>
      <xdr:row>0</xdr:row>
      <xdr:rowOff>12700</xdr:rowOff>
    </xdr:to>
    <xdr:cxnSp macro="">
      <xdr:nvCxnSpPr>
        <xdr:cNvPr id="1383" name="연결선: 꺾임 64694">
          <a:extLst>
            <a:ext uri="{FF2B5EF4-FFF2-40B4-BE49-F238E27FC236}">
              <a16:creationId xmlns:a16="http://schemas.microsoft.com/office/drawing/2014/main" id="{9B384537-05A3-0F1B-C4A0-DED8632386A1}"/>
            </a:ext>
          </a:extLst>
        </xdr:cNvPr>
        <xdr:cNvCxnSpPr/>
      </xdr:nvCxnSpPr>
      <xdr:spPr>
        <a:xfrm>
          <a:off x="12700" y="12700"/>
          <a:ext cx="0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38100</xdr:rowOff>
    </xdr:from>
    <xdr:to>
      <xdr:col>10</xdr:col>
      <xdr:colOff>628650</xdr:colOff>
      <xdr:row>10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1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3" t="26823" r="29723" b="19402"/>
        <a:stretch>
          <a:fillRect/>
        </a:stretch>
      </xdr:blipFill>
      <xdr:spPr bwMode="auto">
        <a:xfrm>
          <a:off x="200025" y="800100"/>
          <a:ext cx="72866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11</xdr:row>
      <xdr:rowOff>47625</xdr:rowOff>
    </xdr:from>
    <xdr:to>
      <xdr:col>10</xdr:col>
      <xdr:colOff>638175</xdr:colOff>
      <xdr:row>20</xdr:row>
      <xdr:rowOff>9525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1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47" t="34245" r="29794" b="33333"/>
        <a:stretch>
          <a:fillRect/>
        </a:stretch>
      </xdr:blipFill>
      <xdr:spPr bwMode="auto">
        <a:xfrm>
          <a:off x="190500" y="4772025"/>
          <a:ext cx="7305675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133350</xdr:colOff>
      <xdr:row>11</xdr:row>
      <xdr:rowOff>19050</xdr:rowOff>
    </xdr:from>
    <xdr:to>
      <xdr:col>16</xdr:col>
      <xdr:colOff>942975</xdr:colOff>
      <xdr:row>22</xdr:row>
      <xdr:rowOff>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200-00001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03" t="32127" r="46004" b="36349"/>
        <a:stretch>
          <a:fillRect/>
        </a:stretch>
      </xdr:blipFill>
      <xdr:spPr bwMode="auto">
        <a:xfrm>
          <a:off x="7677150" y="4743450"/>
          <a:ext cx="6572250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LGantt_v5.0.0_20220605_Release_KO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1.SKOH2\02.Master%20Schedule\SKOH2%20&#51089;&#49457;&#51473;\221022\(&#51068;&#51221;&#54364;)SKOH2%20Master%20Schedule_v.07_221022_&#51060;&#52268;&#5514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Schedule"/>
      <sheetName val="Progress"/>
      <sheetName val="AnalysisReport"/>
      <sheetName val="Calendar"/>
      <sheetName val="TranslatedLanguages"/>
      <sheetName val="Workload"/>
      <sheetName val="Settings"/>
    </sheetNames>
    <sheetDataSet>
      <sheetData sheetId="0"/>
      <sheetData sheetId="1"/>
      <sheetData sheetId="2">
        <row r="18">
          <cell r="B18">
            <v>0.46299315291816107</v>
          </cell>
        </row>
        <row r="21">
          <cell r="B21">
            <v>0.46299315291816107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Help"/>
      <sheetName val="Schedule View"/>
      <sheetName val="Schedule"/>
      <sheetName val="Progress"/>
      <sheetName val="AnalysisReport"/>
      <sheetName val="Calendar"/>
      <sheetName val="TranslatedLanguages"/>
      <sheetName val="Workload"/>
      <sheetName val="ServerData"/>
    </sheetNames>
    <sheetDataSet>
      <sheetData sheetId="0" refreshError="1"/>
      <sheetData sheetId="1" refreshError="1"/>
      <sheetData sheetId="2" refreshError="1"/>
      <sheetData sheetId="3"/>
      <sheetData sheetId="4">
        <row r="18">
          <cell r="B18">
            <v>0.50137169621947142</v>
          </cell>
        </row>
        <row r="21">
          <cell r="B21">
            <v>0.14840030779524924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xlworks.net/xlgantt-project-scheduler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22"/>
  <sheetViews>
    <sheetView workbookViewId="0">
      <selection activeCell="N18" sqref="N18"/>
    </sheetView>
  </sheetViews>
  <sheetFormatPr defaultRowHeight="16.5"/>
  <cols>
    <col min="1" max="16384" width="9" style="10"/>
  </cols>
  <sheetData>
    <row r="9" spans="1:14" ht="26.25">
      <c r="A9" s="212" t="s">
        <v>423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</row>
    <row r="10" spans="1:14" ht="17.25">
      <c r="A10" s="213" t="s">
        <v>424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</row>
    <row r="18" spans="3:11" ht="26.25">
      <c r="C18" s="214" t="s">
        <v>425</v>
      </c>
      <c r="D18" s="214"/>
      <c r="E18" s="214"/>
      <c r="F18" s="214"/>
      <c r="G18" s="214"/>
      <c r="H18" s="214"/>
      <c r="I18" s="214"/>
      <c r="J18" s="214"/>
      <c r="K18" s="214"/>
    </row>
    <row r="20" spans="3:11" ht="22.9" customHeight="1">
      <c r="C20" s="215" t="s">
        <v>426</v>
      </c>
      <c r="D20" s="217" t="s">
        <v>427</v>
      </c>
      <c r="E20" s="218"/>
      <c r="F20" s="218"/>
      <c r="G20" s="219"/>
      <c r="H20" s="217" t="s">
        <v>428</v>
      </c>
      <c r="I20" s="219"/>
      <c r="J20" s="217" t="s">
        <v>429</v>
      </c>
      <c r="K20" s="219"/>
    </row>
    <row r="21" spans="3:11" ht="38.450000000000003" customHeight="1">
      <c r="C21" s="216"/>
      <c r="D21" s="220" t="s">
        <v>430</v>
      </c>
      <c r="E21" s="221"/>
      <c r="F21" s="220" t="s">
        <v>431</v>
      </c>
      <c r="G21" s="221"/>
      <c r="H21" s="220" t="s">
        <v>432</v>
      </c>
      <c r="I21" s="221"/>
      <c r="J21" s="220" t="s">
        <v>433</v>
      </c>
      <c r="K21" s="221"/>
    </row>
    <row r="22" spans="3:11" ht="40.15" customHeight="1">
      <c r="C22" s="216"/>
      <c r="D22" s="217"/>
      <c r="E22" s="219"/>
      <c r="F22" s="217" t="s">
        <v>434</v>
      </c>
      <c r="G22" s="219"/>
      <c r="H22" s="222" t="s">
        <v>435</v>
      </c>
      <c r="I22" s="223"/>
      <c r="J22" s="217" t="s">
        <v>436</v>
      </c>
      <c r="K22" s="219"/>
    </row>
  </sheetData>
  <mergeCells count="15">
    <mergeCell ref="A9:N9"/>
    <mergeCell ref="A10:N10"/>
    <mergeCell ref="C18:K18"/>
    <mergeCell ref="C20:C22"/>
    <mergeCell ref="D20:G20"/>
    <mergeCell ref="H20:I20"/>
    <mergeCell ref="J20:K20"/>
    <mergeCell ref="D21:E21"/>
    <mergeCell ref="F21:G21"/>
    <mergeCell ref="H21:I21"/>
    <mergeCell ref="J21:K21"/>
    <mergeCell ref="D22:E22"/>
    <mergeCell ref="F22:G22"/>
    <mergeCell ref="H22:I22"/>
    <mergeCell ref="J22:K22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N23"/>
  <sheetViews>
    <sheetView showGridLines="0" zoomScaleNormal="100" zoomScaleSheetLayoutView="100" workbookViewId="0">
      <selection activeCell="G25" sqref="G25"/>
    </sheetView>
  </sheetViews>
  <sheetFormatPr defaultColWidth="9" defaultRowHeight="16.5"/>
  <cols>
    <col min="1" max="1" width="3.25" style="10" customWidth="1"/>
    <col min="2" max="9" width="9" style="10"/>
    <col min="10" max="10" width="19.125" style="10" customWidth="1"/>
    <col min="11" max="12" width="11" style="10" customWidth="1"/>
    <col min="13" max="13" width="12" style="10" customWidth="1"/>
    <col min="14" max="17" width="9" style="10"/>
    <col min="18" max="18" width="11" style="10" bestFit="1" customWidth="1"/>
    <col min="19" max="16384" width="9" style="10"/>
  </cols>
  <sheetData>
    <row r="2" spans="2:14">
      <c r="B2" s="230" t="s">
        <v>483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2:14"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</row>
    <row r="4" spans="2:14" ht="9" customHeight="1" thickBot="1"/>
    <row r="5" spans="2:14" ht="36" customHeight="1" thickTop="1" thickBot="1">
      <c r="B5" s="11" t="s">
        <v>16</v>
      </c>
      <c r="C5" s="231" t="s">
        <v>468</v>
      </c>
      <c r="D5" s="232"/>
      <c r="E5" s="233"/>
      <c r="F5" s="12" t="s">
        <v>17</v>
      </c>
      <c r="G5" s="231" t="s">
        <v>469</v>
      </c>
      <c r="H5" s="232"/>
      <c r="I5" s="233"/>
      <c r="J5" s="12" t="s">
        <v>18</v>
      </c>
      <c r="K5" s="234" t="s">
        <v>470</v>
      </c>
      <c r="L5" s="235"/>
      <c r="M5" s="236"/>
      <c r="N5" s="13"/>
    </row>
    <row r="6" spans="2:14" ht="29.25" customHeight="1" thickBot="1">
      <c r="B6" s="237" t="s">
        <v>19</v>
      </c>
      <c r="C6" s="238"/>
      <c r="D6" s="238"/>
      <c r="E6" s="238"/>
      <c r="F6" s="238"/>
      <c r="G6" s="238"/>
      <c r="H6" s="238"/>
      <c r="I6" s="239"/>
      <c r="J6" s="240" t="s">
        <v>20</v>
      </c>
      <c r="K6" s="238"/>
      <c r="L6" s="238"/>
      <c r="M6" s="241"/>
      <c r="N6" s="13"/>
    </row>
    <row r="7" spans="2:14" s="159" customFormat="1" ht="21.75" customHeight="1">
      <c r="B7" s="254" t="s">
        <v>465</v>
      </c>
      <c r="C7" s="255"/>
      <c r="D7" s="256">
        <v>14560000000</v>
      </c>
      <c r="E7" s="257"/>
      <c r="F7" s="257"/>
      <c r="G7" s="257"/>
      <c r="H7" s="257"/>
      <c r="I7" s="258"/>
      <c r="J7" s="161" t="s">
        <v>466</v>
      </c>
      <c r="K7" s="259" t="s">
        <v>467</v>
      </c>
      <c r="L7" s="260"/>
      <c r="M7" s="261"/>
      <c r="N7" s="160"/>
    </row>
    <row r="8" spans="2:14" ht="21.75" customHeight="1">
      <c r="B8" s="244" t="s">
        <v>21</v>
      </c>
      <c r="C8" s="245"/>
      <c r="D8" s="246" t="s">
        <v>471</v>
      </c>
      <c r="E8" s="247"/>
      <c r="F8" s="247"/>
      <c r="G8" s="247"/>
      <c r="H8" s="247"/>
      <c r="I8" s="248"/>
      <c r="J8" s="137" t="s">
        <v>22</v>
      </c>
      <c r="K8" s="162" t="s">
        <v>23</v>
      </c>
      <c r="L8" s="224" t="s">
        <v>411</v>
      </c>
      <c r="M8" s="225"/>
      <c r="N8" s="13"/>
    </row>
    <row r="9" spans="2:14" ht="21.75" customHeight="1">
      <c r="B9" s="244" t="s">
        <v>24</v>
      </c>
      <c r="C9" s="245"/>
      <c r="D9" s="246" t="s">
        <v>472</v>
      </c>
      <c r="E9" s="247"/>
      <c r="F9" s="247"/>
      <c r="G9" s="247"/>
      <c r="H9" s="247"/>
      <c r="I9" s="248"/>
      <c r="J9" s="249" t="s">
        <v>25</v>
      </c>
      <c r="K9" s="242">
        <v>44928</v>
      </c>
      <c r="L9" s="226" t="s">
        <v>473</v>
      </c>
      <c r="M9" s="227"/>
      <c r="N9" s="13"/>
    </row>
    <row r="10" spans="2:14" ht="21.75" customHeight="1">
      <c r="B10" s="244" t="s">
        <v>26</v>
      </c>
      <c r="C10" s="245"/>
      <c r="D10" s="246" t="s">
        <v>474</v>
      </c>
      <c r="E10" s="247"/>
      <c r="F10" s="247"/>
      <c r="G10" s="247"/>
      <c r="H10" s="247"/>
      <c r="I10" s="248"/>
      <c r="J10" s="250"/>
      <c r="K10" s="243"/>
      <c r="L10" s="228"/>
      <c r="M10" s="229"/>
      <c r="N10" s="13"/>
    </row>
    <row r="11" spans="2:14" ht="21.75" customHeight="1">
      <c r="B11" s="244" t="s">
        <v>27</v>
      </c>
      <c r="C11" s="245"/>
      <c r="D11" s="246" t="s">
        <v>475</v>
      </c>
      <c r="E11" s="247"/>
      <c r="F11" s="247"/>
      <c r="G11" s="247"/>
      <c r="H11" s="247"/>
      <c r="I11" s="248"/>
      <c r="J11" s="249" t="s">
        <v>28</v>
      </c>
      <c r="K11" s="242">
        <v>44958</v>
      </c>
      <c r="L11" s="226" t="s">
        <v>473</v>
      </c>
      <c r="M11" s="227"/>
      <c r="N11" s="13"/>
    </row>
    <row r="12" spans="2:14" ht="21.75" customHeight="1">
      <c r="B12" s="244" t="s">
        <v>29</v>
      </c>
      <c r="C12" s="245"/>
      <c r="D12" s="246" t="s">
        <v>476</v>
      </c>
      <c r="E12" s="247"/>
      <c r="F12" s="247"/>
      <c r="G12" s="247"/>
      <c r="H12" s="247"/>
      <c r="I12" s="248"/>
      <c r="J12" s="250"/>
      <c r="K12" s="243"/>
      <c r="L12" s="228"/>
      <c r="M12" s="229"/>
      <c r="N12" s="13"/>
    </row>
    <row r="13" spans="2:14" ht="21.75" customHeight="1">
      <c r="B13" s="262" t="s">
        <v>30</v>
      </c>
      <c r="C13" s="263"/>
      <c r="D13" s="293" t="s">
        <v>477</v>
      </c>
      <c r="E13" s="294"/>
      <c r="F13" s="294"/>
      <c r="G13" s="294"/>
      <c r="H13" s="294"/>
      <c r="I13" s="295"/>
      <c r="J13" s="249" t="s">
        <v>31</v>
      </c>
      <c r="K13" s="242">
        <v>44991</v>
      </c>
      <c r="L13" s="226" t="s">
        <v>473</v>
      </c>
      <c r="M13" s="227"/>
      <c r="N13" s="13"/>
    </row>
    <row r="14" spans="2:14" ht="21.75" customHeight="1">
      <c r="B14" s="289"/>
      <c r="C14" s="290"/>
      <c r="D14" s="251" t="s">
        <v>478</v>
      </c>
      <c r="E14" s="252"/>
      <c r="F14" s="252"/>
      <c r="G14" s="252"/>
      <c r="H14" s="252"/>
      <c r="I14" s="253"/>
      <c r="J14" s="250"/>
      <c r="K14" s="243"/>
      <c r="L14" s="228"/>
      <c r="M14" s="229"/>
      <c r="N14" s="13"/>
    </row>
    <row r="15" spans="2:14" ht="21.75" customHeight="1">
      <c r="B15" s="262" t="s">
        <v>32</v>
      </c>
      <c r="C15" s="263"/>
      <c r="D15" s="137" t="s">
        <v>33</v>
      </c>
      <c r="E15" s="14" t="s">
        <v>443</v>
      </c>
      <c r="F15" s="15" t="s">
        <v>415</v>
      </c>
      <c r="G15" s="15" t="s">
        <v>444</v>
      </c>
      <c r="H15" s="15" t="s">
        <v>289</v>
      </c>
      <c r="I15" s="198" t="s">
        <v>444</v>
      </c>
      <c r="J15" s="249" t="s">
        <v>34</v>
      </c>
      <c r="K15" s="242">
        <v>45016</v>
      </c>
      <c r="L15" s="226" t="s">
        <v>473</v>
      </c>
      <c r="M15" s="227"/>
      <c r="N15" s="13"/>
    </row>
    <row r="16" spans="2:14" ht="21.75" customHeight="1">
      <c r="B16" s="264"/>
      <c r="C16" s="265"/>
      <c r="D16" s="137" t="s">
        <v>35</v>
      </c>
      <c r="E16" s="14" t="s">
        <v>479</v>
      </c>
      <c r="F16" s="15" t="s">
        <v>421</v>
      </c>
      <c r="G16" s="15" t="s">
        <v>480</v>
      </c>
      <c r="H16" s="49" t="s">
        <v>110</v>
      </c>
      <c r="I16" s="198" t="s">
        <v>487</v>
      </c>
      <c r="J16" s="250"/>
      <c r="K16" s="243"/>
      <c r="L16" s="228"/>
      <c r="M16" s="229"/>
      <c r="N16" s="13"/>
    </row>
    <row r="17" spans="2:14" ht="21.75" customHeight="1">
      <c r="B17" s="264"/>
      <c r="C17" s="265"/>
      <c r="D17" s="137" t="s">
        <v>33</v>
      </c>
      <c r="E17" s="15" t="s">
        <v>445</v>
      </c>
      <c r="F17" s="15" t="s">
        <v>422</v>
      </c>
      <c r="G17" s="50" t="s">
        <v>484</v>
      </c>
      <c r="H17" s="198" t="s">
        <v>551</v>
      </c>
      <c r="I17" s="163"/>
      <c r="J17" s="249" t="s">
        <v>36</v>
      </c>
      <c r="K17" s="291" t="s">
        <v>412</v>
      </c>
      <c r="L17" s="226" t="s">
        <v>473</v>
      </c>
      <c r="M17" s="227"/>
      <c r="N17" s="13"/>
    </row>
    <row r="18" spans="2:14" ht="21.75" customHeight="1">
      <c r="B18" s="289"/>
      <c r="C18" s="290"/>
      <c r="D18" s="137" t="s">
        <v>35</v>
      </c>
      <c r="E18" s="15" t="s">
        <v>481</v>
      </c>
      <c r="F18" s="15" t="s">
        <v>111</v>
      </c>
      <c r="G18" s="15" t="s">
        <v>482</v>
      </c>
      <c r="H18" s="198" t="s">
        <v>552</v>
      </c>
      <c r="I18" s="163"/>
      <c r="J18" s="250"/>
      <c r="K18" s="292"/>
      <c r="L18" s="228"/>
      <c r="M18" s="229"/>
      <c r="N18" s="13"/>
    </row>
    <row r="19" spans="2:14" ht="21.75" customHeight="1">
      <c r="B19" s="262" t="s">
        <v>37</v>
      </c>
      <c r="C19" s="263"/>
      <c r="D19" s="268" t="s">
        <v>553</v>
      </c>
      <c r="E19" s="269"/>
      <c r="F19" s="269"/>
      <c r="G19" s="269"/>
      <c r="H19" s="269"/>
      <c r="I19" s="270"/>
      <c r="J19" s="277" t="s">
        <v>38</v>
      </c>
      <c r="K19" s="280"/>
      <c r="L19" s="281"/>
      <c r="M19" s="282"/>
      <c r="N19" s="13"/>
    </row>
    <row r="20" spans="2:14" ht="21.75" customHeight="1">
      <c r="B20" s="264"/>
      <c r="C20" s="265"/>
      <c r="D20" s="271"/>
      <c r="E20" s="272"/>
      <c r="F20" s="272"/>
      <c r="G20" s="272"/>
      <c r="H20" s="272"/>
      <c r="I20" s="273"/>
      <c r="J20" s="278"/>
      <c r="K20" s="283"/>
      <c r="L20" s="284"/>
      <c r="M20" s="285"/>
      <c r="N20" s="13"/>
    </row>
    <row r="21" spans="2:14" ht="21.75" customHeight="1" thickBot="1">
      <c r="B21" s="266"/>
      <c r="C21" s="267"/>
      <c r="D21" s="274"/>
      <c r="E21" s="275"/>
      <c r="F21" s="275"/>
      <c r="G21" s="275"/>
      <c r="H21" s="275"/>
      <c r="I21" s="276"/>
      <c r="J21" s="279"/>
      <c r="K21" s="286"/>
      <c r="L21" s="287"/>
      <c r="M21" s="288"/>
      <c r="N21" s="13"/>
    </row>
    <row r="22" spans="2:14" ht="17.25" customHeight="1" thickTop="1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2:14" ht="17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</sheetData>
  <mergeCells count="43">
    <mergeCell ref="B7:C7"/>
    <mergeCell ref="D7:I7"/>
    <mergeCell ref="K7:M7"/>
    <mergeCell ref="B19:C21"/>
    <mergeCell ref="D19:I21"/>
    <mergeCell ref="J19:J21"/>
    <mergeCell ref="K19:M21"/>
    <mergeCell ref="B15:C18"/>
    <mergeCell ref="J15:J16"/>
    <mergeCell ref="K15:K16"/>
    <mergeCell ref="J17:J18"/>
    <mergeCell ref="K17:K18"/>
    <mergeCell ref="L17:M18"/>
    <mergeCell ref="B13:C14"/>
    <mergeCell ref="D13:I13"/>
    <mergeCell ref="J13:J14"/>
    <mergeCell ref="D14:I14"/>
    <mergeCell ref="K13:K14"/>
    <mergeCell ref="B11:C11"/>
    <mergeCell ref="D11:I11"/>
    <mergeCell ref="J11:J12"/>
    <mergeCell ref="K11:K12"/>
    <mergeCell ref="K9:K10"/>
    <mergeCell ref="B12:C12"/>
    <mergeCell ref="D12:I12"/>
    <mergeCell ref="B8:C8"/>
    <mergeCell ref="D8:I8"/>
    <mergeCell ref="B9:C9"/>
    <mergeCell ref="D9:I9"/>
    <mergeCell ref="J9:J10"/>
    <mergeCell ref="B10:C10"/>
    <mergeCell ref="D10:I10"/>
    <mergeCell ref="B2:M3"/>
    <mergeCell ref="C5:E5"/>
    <mergeCell ref="G5:I5"/>
    <mergeCell ref="K5:M5"/>
    <mergeCell ref="B6:I6"/>
    <mergeCell ref="J6:M6"/>
    <mergeCell ref="L8:M8"/>
    <mergeCell ref="L9:M10"/>
    <mergeCell ref="L11:M12"/>
    <mergeCell ref="L13:M14"/>
    <mergeCell ref="L15:M16"/>
  </mergeCells>
  <phoneticPr fontId="8" type="noConversion"/>
  <dataValidations count="1">
    <dataValidation type="list" allowBlank="1" showInputMessage="1" showErrorMessage="1" sqref="JG7:JI7 TC7:TE7 ACY7:ADA7 AMU7:AMW7 AWQ7:AWS7 BGM7:BGO7 BQI7:BQK7 CAE7:CAG7 CKA7:CKC7 CTW7:CTY7 DDS7:DDU7 DNO7:DNQ7 DXK7:DXM7 EHG7:EHI7 ERC7:ERE7 FAY7:FBA7 FKU7:FKW7 FUQ7:FUS7 GEM7:GEO7 GOI7:GOK7 GYE7:GYG7 HIA7:HIC7 HRW7:HRY7 IBS7:IBU7 ILO7:ILQ7 IVK7:IVM7 JFG7:JFI7 JPC7:JPE7 JYY7:JZA7 KIU7:KIW7 KSQ7:KSS7 LCM7:LCO7 LMI7:LMK7 LWE7:LWG7 MGA7:MGC7 MPW7:MPY7 MZS7:MZU7 NJO7:NJQ7 NTK7:NTM7 ODG7:ODI7 ONC7:ONE7 OWY7:OXA7 PGU7:PGW7 PQQ7:PQS7 QAM7:QAO7 QKI7:QKK7 QUE7:QUG7 REA7:REC7 RNW7:RNY7 RXS7:RXU7 SHO7:SHQ7 SRK7:SRM7 TBG7:TBI7 TLC7:TLE7 TUY7:TVA7 UEU7:UEW7 UOQ7:UOS7 UYM7:UYO7 VII7:VIK7 VSE7:VSG7 WCA7:WCC7 WLW7:WLY7 WVS7:WVU7">
      <formula1>"최초, 수시"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zoomScaleNormal="100" zoomScaleSheetLayoutView="100" workbookViewId="0">
      <selection activeCell="L11" sqref="L11"/>
    </sheetView>
  </sheetViews>
  <sheetFormatPr defaultRowHeight="16.5"/>
  <cols>
    <col min="1" max="20" width="5.75" style="10" customWidth="1"/>
    <col min="21" max="16384" width="9" style="10"/>
  </cols>
  <sheetData>
    <row r="1" spans="1:21" ht="16.5" customHeight="1">
      <c r="A1" s="299" t="s">
        <v>437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</row>
    <row r="2" spans="1:21" ht="16.5" customHeight="1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</row>
    <row r="4" spans="1:21">
      <c r="I4" s="216" t="s">
        <v>438</v>
      </c>
      <c r="J4" s="216"/>
      <c r="K4" s="216"/>
      <c r="L4" s="216"/>
    </row>
    <row r="5" spans="1:21">
      <c r="I5" s="216" t="s">
        <v>439</v>
      </c>
      <c r="J5" s="216"/>
      <c r="K5" s="216"/>
      <c r="L5" s="216"/>
    </row>
    <row r="6" spans="1:21">
      <c r="K6" s="144"/>
    </row>
    <row r="7" spans="1:21">
      <c r="I7" s="216" t="s">
        <v>440</v>
      </c>
      <c r="J7" s="216"/>
      <c r="K7" s="216"/>
      <c r="L7" s="216"/>
    </row>
    <row r="8" spans="1:21">
      <c r="I8" s="216" t="s">
        <v>572</v>
      </c>
      <c r="J8" s="216"/>
      <c r="K8" s="216"/>
      <c r="L8" s="216"/>
    </row>
    <row r="9" spans="1:21">
      <c r="D9" s="216" t="s">
        <v>432</v>
      </c>
      <c r="E9" s="216"/>
      <c r="F9" s="216"/>
      <c r="G9" s="216"/>
      <c r="H9" s="146"/>
      <c r="I9" s="146"/>
      <c r="J9" s="147"/>
      <c r="K9" s="152"/>
      <c r="L9" s="152"/>
      <c r="N9" s="216" t="s">
        <v>441</v>
      </c>
      <c r="O9" s="216"/>
      <c r="P9" s="216"/>
      <c r="Q9" s="216"/>
      <c r="R9" s="150"/>
      <c r="S9" s="150"/>
      <c r="T9" s="150"/>
    </row>
    <row r="10" spans="1:21">
      <c r="D10" s="296" t="s">
        <v>571</v>
      </c>
      <c r="E10" s="297"/>
      <c r="F10" s="297"/>
      <c r="G10" s="297"/>
      <c r="H10" s="149"/>
      <c r="I10" s="149"/>
      <c r="J10" s="158"/>
      <c r="K10" s="157"/>
      <c r="L10" s="153"/>
      <c r="M10" s="156"/>
      <c r="N10" s="296" t="s">
        <v>412</v>
      </c>
      <c r="O10" s="297"/>
      <c r="P10" s="297"/>
      <c r="Q10" s="297"/>
      <c r="R10" s="151"/>
      <c r="S10" s="151"/>
      <c r="T10" s="151"/>
    </row>
    <row r="11" spans="1:21">
      <c r="C11" s="152"/>
      <c r="D11" s="152"/>
      <c r="E11" s="152"/>
      <c r="F11" s="152"/>
      <c r="G11" s="152"/>
      <c r="H11" s="152"/>
      <c r="I11" s="152"/>
      <c r="J11" s="148"/>
      <c r="K11" s="152"/>
      <c r="L11" s="152"/>
      <c r="M11" s="152"/>
      <c r="Q11" s="152"/>
      <c r="R11" s="152"/>
    </row>
    <row r="12" spans="1:21">
      <c r="A12" s="152"/>
      <c r="B12" s="152"/>
      <c r="C12" s="144"/>
      <c r="D12" s="153"/>
      <c r="E12" s="153"/>
      <c r="F12" s="153"/>
      <c r="G12" s="156"/>
      <c r="H12" s="144"/>
      <c r="I12" s="153"/>
      <c r="J12" s="153"/>
      <c r="K12" s="153"/>
      <c r="L12" s="153"/>
      <c r="M12" s="156"/>
      <c r="N12" s="144"/>
      <c r="O12" s="153"/>
      <c r="P12" s="153"/>
      <c r="Q12" s="153"/>
      <c r="R12" s="156"/>
      <c r="S12" s="145"/>
      <c r="T12" s="152"/>
    </row>
    <row r="13" spans="1:21">
      <c r="A13" s="216" t="s">
        <v>449</v>
      </c>
      <c r="B13" s="216"/>
      <c r="C13" s="216"/>
      <c r="D13" s="216"/>
      <c r="E13" s="152"/>
      <c r="F13" s="216" t="s">
        <v>451</v>
      </c>
      <c r="G13" s="216"/>
      <c r="H13" s="216"/>
      <c r="I13" s="216"/>
      <c r="J13" s="154"/>
      <c r="K13" s="152"/>
      <c r="L13" s="298" t="s">
        <v>460</v>
      </c>
      <c r="M13" s="298"/>
      <c r="N13" s="298"/>
      <c r="O13" s="298"/>
      <c r="P13" s="152"/>
      <c r="Q13" s="298" t="s">
        <v>461</v>
      </c>
      <c r="R13" s="298"/>
      <c r="S13" s="298"/>
      <c r="T13" s="298"/>
    </row>
    <row r="14" spans="1:21">
      <c r="A14" s="216" t="s">
        <v>442</v>
      </c>
      <c r="B14" s="216"/>
      <c r="C14" s="216" t="s">
        <v>446</v>
      </c>
      <c r="D14" s="216"/>
      <c r="E14" s="152"/>
      <c r="F14" s="216" t="s">
        <v>452</v>
      </c>
      <c r="G14" s="216"/>
      <c r="H14" s="216" t="s">
        <v>464</v>
      </c>
      <c r="I14" s="216"/>
      <c r="J14" s="154"/>
      <c r="K14" s="152"/>
      <c r="L14" s="216" t="s">
        <v>442</v>
      </c>
      <c r="M14" s="216"/>
      <c r="N14" s="216" t="s">
        <v>448</v>
      </c>
      <c r="O14" s="216"/>
      <c r="P14" s="152"/>
      <c r="Q14" s="216" t="s">
        <v>442</v>
      </c>
      <c r="R14" s="216"/>
      <c r="S14" s="216" t="s">
        <v>462</v>
      </c>
      <c r="T14" s="216"/>
    </row>
    <row r="15" spans="1:21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</row>
    <row r="16" spans="1:21">
      <c r="A16" s="216" t="s">
        <v>450</v>
      </c>
      <c r="B16" s="216"/>
      <c r="C16" s="216"/>
      <c r="D16" s="216"/>
      <c r="E16" s="152"/>
      <c r="F16" s="216" t="s">
        <v>455</v>
      </c>
      <c r="G16" s="216"/>
      <c r="H16" s="216"/>
      <c r="I16" s="216"/>
      <c r="J16" s="154"/>
      <c r="K16" s="152"/>
      <c r="L16" s="216" t="s">
        <v>453</v>
      </c>
      <c r="M16" s="216"/>
      <c r="N16" s="216"/>
      <c r="O16" s="216"/>
      <c r="P16" s="152"/>
      <c r="Q16" s="216" t="s">
        <v>463</v>
      </c>
      <c r="R16" s="216"/>
      <c r="S16" s="216"/>
      <c r="T16" s="216"/>
    </row>
    <row r="17" spans="1:20">
      <c r="A17" s="216" t="s">
        <v>442</v>
      </c>
      <c r="B17" s="216"/>
      <c r="C17" s="216" t="s">
        <v>447</v>
      </c>
      <c r="D17" s="216"/>
      <c r="E17" s="152"/>
      <c r="F17" s="216" t="s">
        <v>452</v>
      </c>
      <c r="G17" s="216"/>
      <c r="H17" s="216" t="s">
        <v>564</v>
      </c>
      <c r="I17" s="216"/>
      <c r="J17" s="154"/>
      <c r="K17" s="152"/>
      <c r="L17" s="216" t="s">
        <v>452</v>
      </c>
      <c r="M17" s="216"/>
      <c r="N17" s="216" t="s">
        <v>563</v>
      </c>
      <c r="O17" s="216"/>
      <c r="P17" s="152"/>
      <c r="Q17" s="297" t="s">
        <v>452</v>
      </c>
      <c r="R17" s="297"/>
      <c r="S17" s="297" t="s">
        <v>488</v>
      </c>
      <c r="T17" s="297"/>
    </row>
    <row r="18" spans="1:20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99"/>
      <c r="R18" s="199"/>
      <c r="S18" s="199"/>
      <c r="T18" s="199"/>
    </row>
    <row r="19" spans="1:20">
      <c r="A19" s="216" t="s">
        <v>456</v>
      </c>
      <c r="B19" s="216"/>
      <c r="C19" s="216"/>
      <c r="D19" s="216"/>
      <c r="E19" s="152"/>
      <c r="F19" s="217" t="s">
        <v>454</v>
      </c>
      <c r="G19" s="218"/>
      <c r="H19" s="218"/>
      <c r="I19" s="219"/>
      <c r="J19" s="154"/>
      <c r="K19" s="152"/>
      <c r="L19" s="216" t="s">
        <v>458</v>
      </c>
      <c r="M19" s="216"/>
      <c r="N19" s="216"/>
      <c r="O19" s="216"/>
      <c r="P19" s="152"/>
      <c r="Q19" s="297" t="s">
        <v>459</v>
      </c>
      <c r="R19" s="297"/>
      <c r="S19" s="297"/>
      <c r="T19" s="297"/>
    </row>
    <row r="20" spans="1:20">
      <c r="A20" s="216" t="s">
        <v>452</v>
      </c>
      <c r="B20" s="216"/>
      <c r="C20" s="216" t="s">
        <v>566</v>
      </c>
      <c r="D20" s="216"/>
      <c r="E20" s="152"/>
      <c r="F20" s="216" t="s">
        <v>452</v>
      </c>
      <c r="G20" s="216"/>
      <c r="H20" s="216" t="s">
        <v>565</v>
      </c>
      <c r="I20" s="216"/>
      <c r="J20" s="154"/>
      <c r="K20" s="152"/>
      <c r="L20" s="216" t="s">
        <v>452</v>
      </c>
      <c r="M20" s="216"/>
      <c r="N20" s="216" t="s">
        <v>570</v>
      </c>
      <c r="O20" s="216"/>
      <c r="P20" s="152"/>
      <c r="Q20" s="297" t="s">
        <v>452</v>
      </c>
      <c r="R20" s="297"/>
      <c r="S20" s="297" t="s">
        <v>489</v>
      </c>
      <c r="T20" s="297"/>
    </row>
    <row r="21" spans="1:20">
      <c r="Q21" s="200"/>
      <c r="R21" s="200"/>
      <c r="S21" s="200"/>
      <c r="T21" s="200"/>
    </row>
    <row r="22" spans="1:20">
      <c r="A22" s="216" t="s">
        <v>457</v>
      </c>
      <c r="B22" s="216"/>
      <c r="C22" s="216"/>
      <c r="D22" s="216"/>
      <c r="F22" s="216" t="s">
        <v>486</v>
      </c>
      <c r="G22" s="216"/>
      <c r="H22" s="216"/>
      <c r="I22" s="216"/>
      <c r="L22" s="216" t="s">
        <v>485</v>
      </c>
      <c r="M22" s="216"/>
      <c r="N22" s="216"/>
      <c r="O22" s="216"/>
      <c r="Q22" s="200"/>
      <c r="R22" s="200"/>
      <c r="S22" s="200"/>
      <c r="T22" s="200"/>
    </row>
    <row r="23" spans="1:20">
      <c r="A23" s="216" t="s">
        <v>452</v>
      </c>
      <c r="B23" s="216"/>
      <c r="C23" s="300" t="s">
        <v>567</v>
      </c>
      <c r="D23" s="300"/>
      <c r="F23" s="216" t="s">
        <v>452</v>
      </c>
      <c r="G23" s="216"/>
      <c r="H23" s="216" t="s">
        <v>568</v>
      </c>
      <c r="I23" s="216"/>
      <c r="L23" s="216" t="s">
        <v>452</v>
      </c>
      <c r="M23" s="216"/>
      <c r="N23" s="216" t="s">
        <v>569</v>
      </c>
      <c r="O23" s="216"/>
    </row>
    <row r="24" spans="1:20">
      <c r="A24" s="152"/>
      <c r="B24" s="152"/>
      <c r="C24" s="152"/>
      <c r="D24" s="152"/>
      <c r="F24" s="150"/>
      <c r="G24" s="150"/>
      <c r="H24" s="150"/>
      <c r="I24" s="150"/>
    </row>
    <row r="25" spans="1:20">
      <c r="L25" s="155"/>
    </row>
  </sheetData>
  <mergeCells count="54">
    <mergeCell ref="Q20:R20"/>
    <mergeCell ref="S20:T20"/>
    <mergeCell ref="A1:U2"/>
    <mergeCell ref="F22:I22"/>
    <mergeCell ref="F23:G23"/>
    <mergeCell ref="H23:I23"/>
    <mergeCell ref="L22:O22"/>
    <mergeCell ref="L23:M23"/>
    <mergeCell ref="N23:O23"/>
    <mergeCell ref="A22:D22"/>
    <mergeCell ref="A23:B23"/>
    <mergeCell ref="C23:D23"/>
    <mergeCell ref="L19:O19"/>
    <mergeCell ref="L20:M20"/>
    <mergeCell ref="N20:O20"/>
    <mergeCell ref="A20:B20"/>
    <mergeCell ref="C20:D20"/>
    <mergeCell ref="F19:I19"/>
    <mergeCell ref="F20:G20"/>
    <mergeCell ref="H20:I20"/>
    <mergeCell ref="A16:D16"/>
    <mergeCell ref="F16:I16"/>
    <mergeCell ref="A19:D19"/>
    <mergeCell ref="Q19:T19"/>
    <mergeCell ref="Q14:R14"/>
    <mergeCell ref="S14:T14"/>
    <mergeCell ref="A17:B17"/>
    <mergeCell ref="C17:D17"/>
    <mergeCell ref="F17:G17"/>
    <mergeCell ref="H17:I17"/>
    <mergeCell ref="L17:M17"/>
    <mergeCell ref="N17:O17"/>
    <mergeCell ref="N14:O14"/>
    <mergeCell ref="A14:B14"/>
    <mergeCell ref="C14:D14"/>
    <mergeCell ref="F14:G14"/>
    <mergeCell ref="Q17:R17"/>
    <mergeCell ref="S17:T17"/>
    <mergeCell ref="L16:O16"/>
    <mergeCell ref="D9:G9"/>
    <mergeCell ref="D10:G10"/>
    <mergeCell ref="N10:Q10"/>
    <mergeCell ref="A13:D13"/>
    <mergeCell ref="F13:I13"/>
    <mergeCell ref="L13:O13"/>
    <mergeCell ref="Q13:T13"/>
    <mergeCell ref="N9:Q9"/>
    <mergeCell ref="Q16:T16"/>
    <mergeCell ref="I4:L4"/>
    <mergeCell ref="I5:L5"/>
    <mergeCell ref="I7:L7"/>
    <mergeCell ref="I8:L8"/>
    <mergeCell ref="H14:I14"/>
    <mergeCell ref="L14:M14"/>
  </mergeCells>
  <phoneticPr fontId="4" type="noConversion"/>
  <pageMargins left="0.7" right="0.7" top="0.75" bottom="0.75" header="0.3" footer="0.3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A44A"/>
    <outlinePr summaryBelow="0"/>
    <pageSetUpPr fitToPage="1"/>
  </sheetPr>
  <dimension ref="A1:OL74"/>
  <sheetViews>
    <sheetView zoomScaleNormal="100" zoomScaleSheetLayoutView="115" zoomScalePageLayoutView="55" workbookViewId="0">
      <pane ySplit="4" topLeftCell="A11" activePane="bottomLeft" state="frozen"/>
      <selection activeCell="D1" sqref="D1"/>
      <selection pane="bottomLeft" activeCell="AB28" sqref="AB28"/>
    </sheetView>
  </sheetViews>
  <sheetFormatPr defaultColWidth="10" defaultRowHeight="12" customHeight="1" outlineLevelRow="3"/>
  <cols>
    <col min="1" max="1" width="9.125" style="117" hidden="1" customWidth="1"/>
    <col min="2" max="2" width="9" style="117" hidden="1" customWidth="1"/>
    <col min="3" max="3" width="8.375" style="117" hidden="1" customWidth="1"/>
    <col min="4" max="4" width="9.75" style="118" customWidth="1"/>
    <col min="5" max="13" width="2.75" style="119" customWidth="1"/>
    <col min="14" max="14" width="4.5" style="119" bestFit="1" customWidth="1"/>
    <col min="15" max="15" width="9.75" style="119" bestFit="1" customWidth="1"/>
    <col min="16" max="16" width="10.375" style="120" bestFit="1" customWidth="1"/>
    <col min="17" max="17" width="10" style="120" bestFit="1" customWidth="1"/>
    <col min="18" max="18" width="7.625" style="119" hidden="1" customWidth="1"/>
    <col min="19" max="19" width="7.375" style="121" customWidth="1"/>
    <col min="20" max="20" width="5" style="121" customWidth="1"/>
    <col min="21" max="21" width="6" style="121" customWidth="1"/>
    <col min="22" max="22" width="5.875" style="121" customWidth="1"/>
    <col min="23" max="24" width="9.75" style="120" hidden="1" customWidth="1"/>
    <col min="25" max="25" width="7.5" style="122" hidden="1" customWidth="1"/>
    <col min="26" max="26" width="6" style="123" hidden="1" customWidth="1"/>
    <col min="27" max="27" width="6.125" style="121" hidden="1" customWidth="1"/>
    <col min="28" max="28" width="12.875" style="119" customWidth="1"/>
    <col min="29" max="29" width="10.25" style="124" customWidth="1"/>
    <col min="30" max="30" width="8.375" style="125" bestFit="1" customWidth="1"/>
    <col min="31" max="31" width="9.125" style="126" customWidth="1"/>
    <col min="32" max="402" width="1.875" style="105" customWidth="1"/>
    <col min="403" max="16384" width="10" style="105"/>
  </cols>
  <sheetData>
    <row r="1" spans="1:402" s="80" customFormat="1" ht="24.95" customHeight="1">
      <c r="A1" s="72"/>
      <c r="B1" s="73"/>
      <c r="C1" s="74"/>
      <c r="D1" s="201" t="s">
        <v>286</v>
      </c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3"/>
      <c r="R1" s="204"/>
      <c r="S1" s="205"/>
      <c r="T1" s="206"/>
      <c r="U1" s="207"/>
      <c r="V1" s="207"/>
      <c r="W1" s="208"/>
      <c r="X1" s="208"/>
      <c r="Y1" s="209"/>
      <c r="Z1" s="210"/>
      <c r="AA1" s="75"/>
      <c r="AB1" s="76"/>
      <c r="AC1" s="77"/>
      <c r="AD1" s="53"/>
      <c r="AE1" s="54" t="s">
        <v>562</v>
      </c>
      <c r="AF1" s="78" t="s">
        <v>300</v>
      </c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</row>
    <row r="2" spans="1:402" s="80" customFormat="1" ht="15" customHeight="1">
      <c r="A2" s="81"/>
      <c r="B2" s="81"/>
      <c r="C2" s="82"/>
      <c r="D2" s="334"/>
      <c r="E2" s="334"/>
      <c r="F2" s="334"/>
      <c r="G2" s="83"/>
      <c r="H2" s="211"/>
      <c r="I2" s="83"/>
      <c r="J2" s="83"/>
      <c r="K2" s="83"/>
      <c r="L2" s="83"/>
      <c r="M2" s="83"/>
      <c r="N2" s="83"/>
      <c r="O2" s="83"/>
      <c r="P2" s="83"/>
      <c r="Q2" s="83"/>
      <c r="R2" s="83"/>
      <c r="S2" s="84"/>
      <c r="T2" s="84"/>
      <c r="U2" s="84"/>
      <c r="V2" s="84"/>
      <c r="W2" s="83"/>
      <c r="X2" s="83"/>
      <c r="Y2" s="83"/>
      <c r="Z2" s="83"/>
      <c r="AA2" s="83"/>
      <c r="AB2" s="83"/>
      <c r="AC2" s="85"/>
      <c r="AD2" s="86"/>
      <c r="AE2" s="83" t="s">
        <v>409</v>
      </c>
      <c r="AF2" s="324" t="s">
        <v>200</v>
      </c>
      <c r="AG2" s="324"/>
      <c r="AH2" s="324"/>
      <c r="AI2" s="324"/>
      <c r="AJ2" s="324" t="s">
        <v>201</v>
      </c>
      <c r="AK2" s="324"/>
      <c r="AL2" s="324"/>
      <c r="AM2" s="324"/>
      <c r="AN2" s="324" t="s">
        <v>202</v>
      </c>
      <c r="AO2" s="324"/>
      <c r="AP2" s="324"/>
      <c r="AQ2" s="324"/>
      <c r="AR2" s="324" t="s">
        <v>203</v>
      </c>
      <c r="AS2" s="324"/>
      <c r="AT2" s="324"/>
      <c r="AU2" s="324"/>
      <c r="AV2" s="324" t="s">
        <v>204</v>
      </c>
      <c r="AW2" s="324"/>
      <c r="AX2" s="324"/>
      <c r="AY2" s="324"/>
      <c r="AZ2" s="324" t="s">
        <v>205</v>
      </c>
      <c r="BA2" s="324"/>
      <c r="BB2" s="324"/>
      <c r="BC2" s="324"/>
      <c r="BD2" s="324" t="s">
        <v>206</v>
      </c>
      <c r="BE2" s="324"/>
      <c r="BF2" s="324"/>
      <c r="BG2" s="324"/>
      <c r="BH2" s="324" t="s">
        <v>207</v>
      </c>
      <c r="BI2" s="324"/>
      <c r="BJ2" s="324"/>
      <c r="BK2" s="324"/>
      <c r="BL2" s="324" t="s">
        <v>208</v>
      </c>
      <c r="BM2" s="324"/>
      <c r="BN2" s="324"/>
      <c r="BO2" s="324"/>
      <c r="BP2" s="324" t="s">
        <v>209</v>
      </c>
      <c r="BQ2" s="324"/>
      <c r="BR2" s="324"/>
      <c r="BS2" s="324"/>
      <c r="BT2" s="324" t="s">
        <v>210</v>
      </c>
      <c r="BU2" s="324"/>
      <c r="BV2" s="324"/>
      <c r="BW2" s="324"/>
      <c r="BX2" s="324" t="s">
        <v>211</v>
      </c>
      <c r="BY2" s="324"/>
      <c r="BZ2" s="324"/>
      <c r="CA2" s="324"/>
      <c r="CB2" s="324" t="s">
        <v>212</v>
      </c>
      <c r="CC2" s="324"/>
      <c r="CD2" s="324"/>
      <c r="CE2" s="324"/>
      <c r="CF2" s="324" t="s">
        <v>213</v>
      </c>
      <c r="CG2" s="324"/>
      <c r="CH2" s="324"/>
      <c r="CI2" s="324"/>
      <c r="CJ2" s="197"/>
      <c r="CK2" s="197"/>
      <c r="CL2" s="197"/>
      <c r="CM2" s="197"/>
      <c r="CN2" s="197"/>
      <c r="CO2" s="197"/>
      <c r="CP2" s="197"/>
      <c r="CQ2" s="197"/>
      <c r="CR2" s="197"/>
      <c r="CS2" s="197"/>
      <c r="CT2" s="197"/>
      <c r="CU2" s="197"/>
      <c r="CV2" s="197"/>
      <c r="CW2" s="197"/>
      <c r="CX2" s="197"/>
      <c r="CY2" s="197"/>
      <c r="CZ2" s="197"/>
      <c r="DA2" s="197"/>
      <c r="DB2" s="197"/>
      <c r="DC2" s="197"/>
      <c r="DD2" s="197"/>
      <c r="DE2" s="197"/>
      <c r="DF2" s="197"/>
      <c r="DG2" s="197"/>
      <c r="DH2" s="197"/>
      <c r="DI2" s="197"/>
      <c r="DJ2" s="197"/>
      <c r="DK2" s="197"/>
      <c r="DL2" s="197"/>
      <c r="DM2" s="197"/>
      <c r="DN2" s="197"/>
      <c r="DO2" s="197"/>
      <c r="DP2" s="197"/>
      <c r="DQ2" s="197"/>
      <c r="DR2" s="197"/>
      <c r="DS2" s="197"/>
      <c r="DT2" s="197"/>
      <c r="DU2" s="197"/>
      <c r="DV2" s="197"/>
      <c r="DW2" s="197"/>
      <c r="DX2" s="197"/>
      <c r="DY2" s="197"/>
      <c r="DZ2" s="197"/>
      <c r="EA2" s="197"/>
      <c r="EB2" s="197"/>
      <c r="EC2" s="197"/>
      <c r="ED2" s="197"/>
      <c r="EE2" s="197"/>
      <c r="EF2" s="197"/>
      <c r="EG2" s="197"/>
      <c r="EH2" s="197"/>
      <c r="EI2" s="197"/>
      <c r="EJ2" s="197"/>
      <c r="EK2" s="197"/>
      <c r="EL2" s="197"/>
      <c r="EM2" s="197"/>
      <c r="EN2" s="197"/>
      <c r="EO2" s="197"/>
      <c r="EP2" s="197"/>
      <c r="EQ2" s="197"/>
      <c r="ER2" s="197"/>
      <c r="ES2" s="197"/>
      <c r="ET2" s="197"/>
      <c r="EU2" s="197"/>
      <c r="EV2" s="197"/>
      <c r="EW2" s="197"/>
      <c r="EX2" s="197"/>
      <c r="EY2" s="197"/>
      <c r="EZ2" s="197"/>
      <c r="FA2" s="197"/>
      <c r="FB2" s="197"/>
      <c r="FC2" s="197"/>
      <c r="FD2" s="197"/>
      <c r="FE2" s="197"/>
      <c r="FF2" s="197"/>
      <c r="FG2" s="197"/>
      <c r="FH2" s="197"/>
      <c r="FI2" s="197"/>
      <c r="FJ2" s="197"/>
      <c r="FK2" s="197"/>
      <c r="FL2" s="197"/>
      <c r="FM2" s="197"/>
      <c r="FN2" s="197"/>
      <c r="FO2" s="197"/>
      <c r="FP2" s="197"/>
      <c r="FQ2" s="197"/>
      <c r="FR2" s="197"/>
      <c r="FS2" s="197"/>
      <c r="FT2" s="197"/>
      <c r="FU2" s="197"/>
      <c r="FV2" s="197"/>
      <c r="FW2" s="197"/>
      <c r="FX2" s="197"/>
      <c r="FY2" s="197"/>
      <c r="FZ2" s="197"/>
      <c r="GA2" s="197"/>
      <c r="GB2" s="197"/>
      <c r="GC2" s="197"/>
      <c r="GD2" s="197"/>
      <c r="GE2" s="197"/>
      <c r="GF2" s="197"/>
      <c r="GG2" s="197"/>
      <c r="GH2" s="197"/>
      <c r="GI2" s="197"/>
      <c r="GJ2" s="197"/>
      <c r="GK2" s="197"/>
      <c r="GL2" s="197"/>
      <c r="GM2" s="197"/>
      <c r="GN2" s="197"/>
      <c r="GO2" s="197"/>
      <c r="GP2" s="197"/>
      <c r="GQ2" s="197"/>
      <c r="GR2" s="197"/>
      <c r="GS2" s="197"/>
      <c r="GT2" s="197"/>
      <c r="GU2" s="197"/>
      <c r="GV2" s="197"/>
      <c r="GW2" s="197"/>
      <c r="GX2" s="197"/>
      <c r="GY2" s="197"/>
      <c r="GZ2" s="197"/>
      <c r="HA2" s="197"/>
      <c r="HB2" s="197"/>
      <c r="HC2" s="197"/>
      <c r="HD2" s="197"/>
      <c r="HE2" s="197"/>
      <c r="HF2" s="197"/>
      <c r="HG2" s="197"/>
      <c r="HH2" s="197"/>
      <c r="HI2" s="197"/>
      <c r="HJ2" s="197"/>
      <c r="HK2" s="197"/>
      <c r="HL2" s="197"/>
      <c r="HM2" s="197"/>
      <c r="HN2" s="197"/>
      <c r="HO2" s="197"/>
      <c r="HP2" s="197"/>
      <c r="HQ2" s="197"/>
      <c r="HR2" s="197"/>
      <c r="HS2" s="197"/>
      <c r="HT2" s="197"/>
      <c r="HU2" s="197"/>
      <c r="HV2" s="197"/>
      <c r="HW2" s="197"/>
      <c r="HX2" s="197"/>
      <c r="HY2" s="197"/>
      <c r="HZ2" s="197"/>
      <c r="IA2" s="197"/>
      <c r="IB2" s="197"/>
      <c r="IC2" s="197"/>
      <c r="ID2" s="197"/>
      <c r="IE2" s="197"/>
      <c r="IF2" s="197"/>
      <c r="IG2" s="197"/>
      <c r="IH2" s="197"/>
      <c r="II2" s="197"/>
      <c r="IJ2" s="197"/>
      <c r="IK2" s="197"/>
      <c r="IL2" s="197"/>
      <c r="IM2" s="197"/>
      <c r="IN2" s="197"/>
      <c r="IO2" s="197"/>
      <c r="IP2" s="197"/>
      <c r="IQ2" s="197"/>
      <c r="IR2" s="197"/>
      <c r="IS2" s="197"/>
      <c r="IT2" s="197"/>
      <c r="IU2" s="197"/>
      <c r="IV2" s="197"/>
      <c r="IW2" s="197"/>
      <c r="IX2" s="197"/>
      <c r="IY2" s="197"/>
      <c r="IZ2" s="197"/>
      <c r="JA2" s="197"/>
      <c r="JB2" s="197"/>
      <c r="JC2" s="197"/>
      <c r="JD2" s="197"/>
      <c r="JE2" s="197"/>
      <c r="JF2" s="197"/>
      <c r="JG2" s="197"/>
      <c r="JH2" s="197"/>
      <c r="JI2" s="197"/>
      <c r="JJ2" s="197"/>
      <c r="JK2" s="197"/>
      <c r="JL2" s="197"/>
      <c r="JM2" s="197"/>
      <c r="JN2" s="197"/>
      <c r="JO2" s="197"/>
      <c r="JP2" s="197"/>
      <c r="JQ2" s="197"/>
      <c r="JR2" s="197"/>
      <c r="JS2" s="197"/>
      <c r="JT2" s="197"/>
      <c r="JU2" s="197"/>
      <c r="JV2" s="197"/>
      <c r="JW2" s="197"/>
      <c r="JX2" s="197"/>
      <c r="JY2" s="197"/>
      <c r="JZ2" s="197"/>
      <c r="KA2" s="197"/>
      <c r="KB2" s="197"/>
      <c r="KC2" s="197"/>
      <c r="KD2" s="197"/>
      <c r="KE2" s="197"/>
      <c r="KF2" s="197"/>
      <c r="KG2" s="197"/>
      <c r="KH2" s="197"/>
      <c r="KI2" s="197"/>
      <c r="KJ2" s="197"/>
      <c r="KK2" s="197"/>
      <c r="KL2" s="197"/>
      <c r="KM2" s="197"/>
      <c r="KN2" s="197"/>
      <c r="KO2" s="197"/>
      <c r="KP2" s="197"/>
      <c r="KQ2" s="197"/>
      <c r="KR2" s="197"/>
      <c r="KS2" s="197"/>
      <c r="KT2" s="197"/>
      <c r="KU2" s="197"/>
      <c r="KV2" s="197"/>
      <c r="KW2" s="197"/>
      <c r="KX2" s="197"/>
      <c r="KY2" s="197"/>
      <c r="KZ2" s="197"/>
      <c r="LA2" s="197"/>
      <c r="LB2" s="197"/>
      <c r="LC2" s="197"/>
      <c r="LD2" s="197"/>
      <c r="LE2" s="197"/>
      <c r="LF2" s="197"/>
      <c r="LG2" s="197"/>
      <c r="LH2" s="197"/>
      <c r="LI2" s="197"/>
      <c r="LJ2" s="197"/>
      <c r="LK2" s="197"/>
      <c r="LL2" s="197"/>
      <c r="LM2" s="197"/>
      <c r="LN2" s="197"/>
      <c r="LO2" s="197"/>
      <c r="LP2" s="197"/>
      <c r="LQ2" s="197"/>
      <c r="LR2" s="197"/>
      <c r="LS2" s="197"/>
      <c r="LT2" s="197"/>
      <c r="LU2" s="197"/>
      <c r="LV2" s="197"/>
      <c r="LW2" s="197"/>
      <c r="LX2" s="197"/>
      <c r="LY2" s="197"/>
      <c r="LZ2" s="197"/>
      <c r="MA2" s="197"/>
      <c r="MB2" s="197"/>
      <c r="MC2" s="197"/>
      <c r="MD2" s="197"/>
      <c r="ME2" s="197"/>
      <c r="MF2" s="197"/>
      <c r="MG2" s="197"/>
      <c r="MH2" s="197"/>
      <c r="MI2" s="197"/>
      <c r="MJ2" s="197"/>
      <c r="MK2" s="197"/>
      <c r="ML2" s="197"/>
      <c r="MM2" s="197"/>
      <c r="MN2" s="197"/>
      <c r="MO2" s="197"/>
      <c r="MP2" s="197"/>
      <c r="MQ2" s="197"/>
      <c r="MR2" s="197"/>
      <c r="MS2" s="197"/>
      <c r="MT2" s="197"/>
      <c r="MU2" s="197"/>
      <c r="MV2" s="197"/>
      <c r="MW2" s="197"/>
      <c r="MX2" s="197"/>
      <c r="MY2" s="197"/>
      <c r="MZ2" s="197"/>
      <c r="NA2" s="197"/>
      <c r="NB2" s="197"/>
      <c r="NC2" s="197"/>
      <c r="ND2" s="197"/>
      <c r="NE2" s="197"/>
      <c r="NF2" s="197"/>
      <c r="NG2" s="197"/>
      <c r="NH2" s="197"/>
      <c r="NI2" s="197"/>
      <c r="NJ2" s="197"/>
      <c r="NK2" s="197"/>
      <c r="NL2" s="197"/>
      <c r="NM2" s="197"/>
      <c r="NN2" s="197"/>
      <c r="NO2" s="197"/>
      <c r="NP2" s="197"/>
      <c r="NQ2" s="197"/>
      <c r="NR2" s="197"/>
      <c r="NS2" s="197"/>
      <c r="NT2" s="197"/>
      <c r="NU2" s="197"/>
      <c r="NV2" s="197"/>
      <c r="NW2" s="197"/>
      <c r="NX2" s="197"/>
      <c r="NY2" s="197"/>
      <c r="NZ2" s="197"/>
      <c r="OA2" s="197"/>
      <c r="OB2" s="197"/>
      <c r="OC2" s="197"/>
      <c r="OD2" s="197"/>
      <c r="OE2" s="197"/>
      <c r="OF2" s="197"/>
      <c r="OG2" s="197"/>
      <c r="OH2" s="197"/>
      <c r="OI2" s="197"/>
      <c r="OJ2" s="197"/>
      <c r="OK2" s="197"/>
      <c r="OL2" s="197"/>
    </row>
    <row r="3" spans="1:402" s="87" customFormat="1" ht="18.95" customHeight="1">
      <c r="A3" s="325" t="s">
        <v>214</v>
      </c>
      <c r="B3" s="327" t="s">
        <v>215</v>
      </c>
      <c r="C3" s="329" t="s">
        <v>216</v>
      </c>
      <c r="D3" s="330" t="s">
        <v>217</v>
      </c>
      <c r="E3" s="331" t="s">
        <v>218</v>
      </c>
      <c r="F3" s="332"/>
      <c r="G3" s="332"/>
      <c r="H3" s="332"/>
      <c r="I3" s="332"/>
      <c r="J3" s="332"/>
      <c r="K3" s="332"/>
      <c r="L3" s="332"/>
      <c r="M3" s="332"/>
      <c r="N3" s="332"/>
      <c r="O3" s="311" t="s">
        <v>219</v>
      </c>
      <c r="P3" s="311" t="s">
        <v>220</v>
      </c>
      <c r="Q3" s="311" t="s">
        <v>221</v>
      </c>
      <c r="R3" s="304" t="s">
        <v>222</v>
      </c>
      <c r="S3" s="313" t="s">
        <v>223</v>
      </c>
      <c r="T3" s="315" t="s">
        <v>224</v>
      </c>
      <c r="U3" s="313" t="s">
        <v>225</v>
      </c>
      <c r="V3" s="313" t="s">
        <v>226</v>
      </c>
      <c r="W3" s="317" t="s">
        <v>227</v>
      </c>
      <c r="X3" s="317" t="s">
        <v>228</v>
      </c>
      <c r="Y3" s="318" t="s">
        <v>229</v>
      </c>
      <c r="Z3" s="320" t="s">
        <v>230</v>
      </c>
      <c r="AA3" s="322" t="s">
        <v>301</v>
      </c>
      <c r="AB3" s="311" t="s">
        <v>302</v>
      </c>
      <c r="AC3" s="304" t="s">
        <v>303</v>
      </c>
      <c r="AD3" s="306" t="s">
        <v>231</v>
      </c>
      <c r="AE3" s="308" t="s">
        <v>232</v>
      </c>
      <c r="AF3" s="310" t="s">
        <v>304</v>
      </c>
      <c r="AG3" s="302"/>
      <c r="AH3" s="302"/>
      <c r="AI3" s="302"/>
      <c r="AJ3" s="301" t="s">
        <v>305</v>
      </c>
      <c r="AK3" s="302"/>
      <c r="AL3" s="302"/>
      <c r="AM3" s="302"/>
      <c r="AN3" s="301" t="s">
        <v>306</v>
      </c>
      <c r="AO3" s="302"/>
      <c r="AP3" s="302"/>
      <c r="AQ3" s="302"/>
      <c r="AR3" s="301" t="s">
        <v>307</v>
      </c>
      <c r="AS3" s="302"/>
      <c r="AT3" s="302"/>
      <c r="AU3" s="302"/>
      <c r="AV3" s="301" t="s">
        <v>308</v>
      </c>
      <c r="AW3" s="302"/>
      <c r="AX3" s="302"/>
      <c r="AY3" s="302"/>
      <c r="AZ3" s="301" t="s">
        <v>309</v>
      </c>
      <c r="BA3" s="302"/>
      <c r="BB3" s="302"/>
      <c r="BC3" s="302"/>
      <c r="BD3" s="301" t="s">
        <v>310</v>
      </c>
      <c r="BE3" s="302"/>
      <c r="BF3" s="302"/>
      <c r="BG3" s="302"/>
      <c r="BH3" s="301" t="s">
        <v>311</v>
      </c>
      <c r="BI3" s="302"/>
      <c r="BJ3" s="302"/>
      <c r="BK3" s="302"/>
      <c r="BL3" s="301" t="s">
        <v>312</v>
      </c>
      <c r="BM3" s="302"/>
      <c r="BN3" s="302"/>
      <c r="BO3" s="302"/>
      <c r="BP3" s="301" t="s">
        <v>313</v>
      </c>
      <c r="BQ3" s="302"/>
      <c r="BR3" s="302"/>
      <c r="BS3" s="302"/>
      <c r="BT3" s="301" t="s">
        <v>314</v>
      </c>
      <c r="BU3" s="302"/>
      <c r="BV3" s="302"/>
      <c r="BW3" s="302"/>
      <c r="BX3" s="301" t="s">
        <v>315</v>
      </c>
      <c r="BY3" s="302"/>
      <c r="BZ3" s="302"/>
      <c r="CA3" s="302"/>
      <c r="CB3" s="301" t="s">
        <v>316</v>
      </c>
      <c r="CC3" s="302"/>
      <c r="CD3" s="302"/>
      <c r="CE3" s="302"/>
      <c r="CF3" s="301" t="s">
        <v>317</v>
      </c>
      <c r="CG3" s="302"/>
      <c r="CH3" s="302"/>
      <c r="CI3" s="303"/>
    </row>
    <row r="4" spans="1:402" s="87" customFormat="1" ht="6" customHeight="1">
      <c r="A4" s="326"/>
      <c r="B4" s="328"/>
      <c r="C4" s="325"/>
      <c r="D4" s="305"/>
      <c r="E4" s="333"/>
      <c r="F4" s="332"/>
      <c r="G4" s="332"/>
      <c r="H4" s="332"/>
      <c r="I4" s="332"/>
      <c r="J4" s="332"/>
      <c r="K4" s="332"/>
      <c r="L4" s="332"/>
      <c r="M4" s="332"/>
      <c r="N4" s="332"/>
      <c r="O4" s="312"/>
      <c r="P4" s="312"/>
      <c r="Q4" s="312"/>
      <c r="R4" s="305"/>
      <c r="S4" s="314"/>
      <c r="T4" s="316"/>
      <c r="U4" s="314"/>
      <c r="V4" s="314"/>
      <c r="W4" s="312"/>
      <c r="X4" s="312"/>
      <c r="Y4" s="319"/>
      <c r="Z4" s="321"/>
      <c r="AA4" s="323"/>
      <c r="AB4" s="312"/>
      <c r="AC4" s="305"/>
      <c r="AD4" s="307"/>
      <c r="AE4" s="309"/>
      <c r="AF4" s="88">
        <v>44892</v>
      </c>
      <c r="AG4" s="89">
        <v>44899</v>
      </c>
      <c r="AH4" s="89">
        <v>44906</v>
      </c>
      <c r="AI4" s="89">
        <v>44913</v>
      </c>
      <c r="AJ4" s="89">
        <v>44920</v>
      </c>
      <c r="AK4" s="89">
        <v>44927</v>
      </c>
      <c r="AL4" s="89">
        <v>44934</v>
      </c>
      <c r="AM4" s="89">
        <v>44941</v>
      </c>
      <c r="AN4" s="89">
        <v>44948</v>
      </c>
      <c r="AO4" s="89">
        <v>44955</v>
      </c>
      <c r="AP4" s="89">
        <v>44962</v>
      </c>
      <c r="AQ4" s="89">
        <v>44969</v>
      </c>
      <c r="AR4" s="89">
        <v>44976</v>
      </c>
      <c r="AS4" s="89">
        <v>44983</v>
      </c>
      <c r="AT4" s="89">
        <v>44990</v>
      </c>
      <c r="AU4" s="89">
        <v>44997</v>
      </c>
      <c r="AV4" s="89">
        <v>45004</v>
      </c>
      <c r="AW4" s="89">
        <v>45011</v>
      </c>
      <c r="AX4" s="89">
        <v>45018</v>
      </c>
      <c r="AY4" s="89">
        <v>45025</v>
      </c>
      <c r="AZ4" s="89">
        <v>45032</v>
      </c>
      <c r="BA4" s="89">
        <v>45039</v>
      </c>
      <c r="BB4" s="89">
        <v>45046</v>
      </c>
      <c r="BC4" s="89">
        <v>45053</v>
      </c>
      <c r="BD4" s="89">
        <v>45060</v>
      </c>
      <c r="BE4" s="89">
        <v>45067</v>
      </c>
      <c r="BF4" s="89">
        <v>45074</v>
      </c>
      <c r="BG4" s="89">
        <v>45081</v>
      </c>
      <c r="BH4" s="89">
        <v>45088</v>
      </c>
      <c r="BI4" s="89">
        <v>45095</v>
      </c>
      <c r="BJ4" s="89">
        <v>45102</v>
      </c>
      <c r="BK4" s="89">
        <v>45109</v>
      </c>
      <c r="BL4" s="89">
        <v>45116</v>
      </c>
      <c r="BM4" s="89">
        <v>45123</v>
      </c>
      <c r="BN4" s="89">
        <v>45130</v>
      </c>
      <c r="BO4" s="89">
        <v>45137</v>
      </c>
      <c r="BP4" s="89">
        <v>45144</v>
      </c>
      <c r="BQ4" s="89">
        <v>45151</v>
      </c>
      <c r="BR4" s="89">
        <v>45158</v>
      </c>
      <c r="BS4" s="89">
        <v>45165</v>
      </c>
      <c r="BT4" s="89">
        <v>45172</v>
      </c>
      <c r="BU4" s="89">
        <v>45179</v>
      </c>
      <c r="BV4" s="89">
        <v>45186</v>
      </c>
      <c r="BW4" s="89">
        <v>45193</v>
      </c>
      <c r="BX4" s="89">
        <v>45200</v>
      </c>
      <c r="BY4" s="89">
        <v>45207</v>
      </c>
      <c r="BZ4" s="89">
        <v>45214</v>
      </c>
      <c r="CA4" s="89">
        <v>45221</v>
      </c>
      <c r="CB4" s="89">
        <v>45228</v>
      </c>
      <c r="CC4" s="89">
        <v>45235</v>
      </c>
      <c r="CD4" s="89">
        <v>45242</v>
      </c>
      <c r="CE4" s="89">
        <v>45249</v>
      </c>
      <c r="CF4" s="89">
        <v>45256</v>
      </c>
      <c r="CG4" s="90"/>
      <c r="CH4" s="90"/>
      <c r="CI4" s="91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  <c r="IW4" s="92"/>
      <c r="IX4" s="92"/>
      <c r="IY4" s="92"/>
      <c r="IZ4" s="92"/>
      <c r="JA4" s="92"/>
      <c r="JB4" s="92"/>
      <c r="JC4" s="92"/>
      <c r="JD4" s="92"/>
      <c r="JE4" s="92"/>
      <c r="JF4" s="92"/>
      <c r="JG4" s="92"/>
      <c r="JH4" s="92"/>
      <c r="JI4" s="92"/>
      <c r="JJ4" s="92"/>
      <c r="JK4" s="92"/>
      <c r="JL4" s="92"/>
      <c r="JM4" s="92"/>
      <c r="JN4" s="92"/>
      <c r="JO4" s="92"/>
      <c r="JP4" s="92"/>
      <c r="JQ4" s="92"/>
      <c r="JR4" s="92"/>
      <c r="JS4" s="92"/>
      <c r="JT4" s="92"/>
      <c r="JU4" s="92"/>
      <c r="JV4" s="92"/>
      <c r="JW4" s="92"/>
      <c r="JX4" s="92"/>
      <c r="JY4" s="92"/>
      <c r="JZ4" s="92"/>
      <c r="KA4" s="92"/>
      <c r="KB4" s="92"/>
      <c r="KC4" s="92"/>
      <c r="KD4" s="92"/>
      <c r="KE4" s="92"/>
      <c r="KF4" s="92"/>
      <c r="KG4" s="92"/>
      <c r="KH4" s="92"/>
      <c r="KI4" s="92"/>
      <c r="KJ4" s="92"/>
      <c r="KK4" s="92"/>
      <c r="KL4" s="92"/>
      <c r="KM4" s="92"/>
      <c r="KN4" s="92"/>
      <c r="KO4" s="92"/>
      <c r="KP4" s="92"/>
      <c r="KQ4" s="92"/>
      <c r="KR4" s="92"/>
      <c r="KS4" s="92"/>
      <c r="KT4" s="92"/>
      <c r="KU4" s="92"/>
      <c r="KV4" s="92"/>
      <c r="KW4" s="92"/>
      <c r="KX4" s="92"/>
      <c r="KY4" s="92"/>
      <c r="KZ4" s="92"/>
      <c r="LA4" s="92"/>
      <c r="LB4" s="92"/>
      <c r="LC4" s="92"/>
      <c r="LD4" s="92"/>
      <c r="LE4" s="92"/>
      <c r="LF4" s="92"/>
      <c r="LG4" s="92"/>
      <c r="LH4" s="92"/>
      <c r="LI4" s="92"/>
      <c r="LJ4" s="92"/>
      <c r="LK4" s="92"/>
      <c r="LL4" s="92"/>
      <c r="LM4" s="92"/>
      <c r="LN4" s="92"/>
      <c r="LO4" s="92"/>
      <c r="LP4" s="92"/>
      <c r="LQ4" s="92"/>
      <c r="LR4" s="92"/>
      <c r="LS4" s="92"/>
      <c r="LT4" s="92"/>
      <c r="LU4" s="92"/>
      <c r="LV4" s="92"/>
      <c r="LW4" s="92"/>
      <c r="LX4" s="92"/>
      <c r="LY4" s="92"/>
      <c r="LZ4" s="92"/>
      <c r="MA4" s="92"/>
      <c r="MB4" s="92"/>
      <c r="MC4" s="92"/>
      <c r="MD4" s="92"/>
      <c r="ME4" s="92"/>
      <c r="MF4" s="92"/>
      <c r="MG4" s="92"/>
      <c r="MH4" s="92"/>
      <c r="MI4" s="92"/>
      <c r="MJ4" s="92"/>
      <c r="MK4" s="92"/>
      <c r="ML4" s="92"/>
      <c r="MM4" s="92"/>
      <c r="MN4" s="92"/>
      <c r="MO4" s="92"/>
      <c r="MP4" s="92"/>
      <c r="MQ4" s="92"/>
      <c r="MR4" s="92"/>
      <c r="MS4" s="92"/>
      <c r="MT4" s="92"/>
      <c r="MU4" s="92"/>
      <c r="MV4" s="92"/>
      <c r="MW4" s="92"/>
      <c r="MX4" s="92"/>
      <c r="MY4" s="92"/>
      <c r="MZ4" s="92"/>
      <c r="NA4" s="92"/>
      <c r="NB4" s="92"/>
      <c r="NC4" s="92"/>
      <c r="ND4" s="92"/>
      <c r="NE4" s="92"/>
      <c r="NF4" s="92"/>
      <c r="NG4" s="92"/>
      <c r="NH4" s="92"/>
      <c r="NI4" s="92"/>
      <c r="NJ4" s="92"/>
      <c r="NK4" s="92"/>
      <c r="NL4" s="92"/>
      <c r="NM4" s="92"/>
      <c r="NN4" s="92"/>
      <c r="NO4" s="92"/>
      <c r="NP4" s="92"/>
      <c r="NQ4" s="92"/>
      <c r="NR4" s="92"/>
      <c r="NS4" s="92"/>
      <c r="NT4" s="92"/>
      <c r="NU4" s="92"/>
      <c r="NV4" s="92"/>
      <c r="NW4" s="92"/>
      <c r="NX4" s="92"/>
      <c r="NY4" s="92"/>
      <c r="NZ4" s="92"/>
      <c r="OA4" s="92"/>
      <c r="OB4" s="92"/>
      <c r="OC4" s="92"/>
      <c r="OD4" s="92"/>
      <c r="OE4" s="92"/>
      <c r="OF4" s="92"/>
      <c r="OG4" s="92"/>
      <c r="OH4" s="92"/>
      <c r="OI4" s="92"/>
      <c r="OJ4" s="92"/>
      <c r="OK4" s="92"/>
      <c r="OL4" s="92"/>
    </row>
    <row r="5" spans="1:402" ht="12" customHeight="1">
      <c r="A5" s="93"/>
      <c r="B5" s="93" t="s">
        <v>233</v>
      </c>
      <c r="C5" s="93">
        <v>1</v>
      </c>
      <c r="D5" s="94" t="s">
        <v>234</v>
      </c>
      <c r="E5" s="95" t="s">
        <v>318</v>
      </c>
      <c r="F5" s="95"/>
      <c r="G5" s="95"/>
      <c r="H5" s="95"/>
      <c r="I5" s="95"/>
      <c r="J5" s="95"/>
      <c r="K5" s="95"/>
      <c r="L5" s="95"/>
      <c r="M5" s="95"/>
      <c r="N5" s="95"/>
      <c r="O5" s="95"/>
      <c r="P5" s="96">
        <v>44897</v>
      </c>
      <c r="Q5" s="96">
        <v>45260</v>
      </c>
      <c r="R5" s="95"/>
      <c r="S5" s="97">
        <v>292</v>
      </c>
      <c r="T5" s="97">
        <v>120</v>
      </c>
      <c r="U5" s="97">
        <v>260</v>
      </c>
      <c r="V5" s="97">
        <v>114</v>
      </c>
      <c r="W5" s="96"/>
      <c r="X5" s="96"/>
      <c r="Y5" s="98">
        <v>0</v>
      </c>
      <c r="Z5" s="99">
        <v>0</v>
      </c>
      <c r="AA5" s="97"/>
      <c r="AB5" s="95" t="s">
        <v>319</v>
      </c>
      <c r="AC5" s="100"/>
      <c r="AD5" s="101">
        <v>0.41095890410958902</v>
      </c>
      <c r="AE5" s="56">
        <v>0.41095890410958863</v>
      </c>
      <c r="AF5" s="102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 t="str">
        <f>" " &amp; TEXT(AE5,"#0.00%") &amp; " "</f>
        <v xml:space="preserve"> 41.10% </v>
      </c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 t="str">
        <f>"     " &amp; "프로젝트 관리" &amp; "(임성택 수석)" &amp; " " &amp; IF(P5="","",TEXT(P5,"M/D-")) &amp; IF(Q5="","",TEXT(Q5,"M/D")) &amp; " "</f>
        <v xml:space="preserve">     프로젝트 관리(임성택 수석) 12/2-11/30 </v>
      </c>
      <c r="CG5" s="103"/>
      <c r="CH5" s="104"/>
      <c r="CI5" s="104"/>
    </row>
    <row r="6" spans="1:402" ht="12" customHeight="1" outlineLevel="1">
      <c r="A6" s="93"/>
      <c r="B6" s="93" t="s">
        <v>233</v>
      </c>
      <c r="C6" s="93">
        <v>2</v>
      </c>
      <c r="D6" s="94" t="s">
        <v>235</v>
      </c>
      <c r="E6" s="95"/>
      <c r="F6" s="95" t="s">
        <v>320</v>
      </c>
      <c r="G6" s="95"/>
      <c r="H6" s="95"/>
      <c r="I6" s="95"/>
      <c r="J6" s="95"/>
      <c r="K6" s="95"/>
      <c r="L6" s="95"/>
      <c r="M6" s="95"/>
      <c r="N6" s="95"/>
      <c r="O6" s="95"/>
      <c r="P6" s="96">
        <v>44897</v>
      </c>
      <c r="Q6" s="96">
        <v>45260</v>
      </c>
      <c r="R6" s="95"/>
      <c r="S6" s="97">
        <v>266</v>
      </c>
      <c r="T6" s="97">
        <v>120</v>
      </c>
      <c r="U6" s="97">
        <v>260</v>
      </c>
      <c r="V6" s="97">
        <v>114</v>
      </c>
      <c r="W6" s="96"/>
      <c r="X6" s="96"/>
      <c r="Y6" s="98">
        <v>0</v>
      </c>
      <c r="Z6" s="99">
        <v>0</v>
      </c>
      <c r="AA6" s="97"/>
      <c r="AB6" s="95" t="s">
        <v>319</v>
      </c>
      <c r="AC6" s="100"/>
      <c r="AD6" s="101">
        <v>0.45112781954887216</v>
      </c>
      <c r="AE6" s="56">
        <v>0.45112781954887177</v>
      </c>
      <c r="AF6" s="102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 t="str">
        <f>" " &amp; TEXT(AE6,"#0.00%") &amp; " "</f>
        <v xml:space="preserve"> 45.11% </v>
      </c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 t="str">
        <f>"     " &amp; "프로젝트 착수 및 계획수립" &amp; "(임성택 수석)" &amp; " " &amp; IF(P6="","",TEXT(P6,"M/D-")) &amp; IF(Q6="","",TEXT(Q6,"M/D")) &amp; " "</f>
        <v xml:space="preserve">     프로젝트 착수 및 계획수립(임성택 수석) 12/2-11/30 </v>
      </c>
      <c r="CG6" s="103"/>
    </row>
    <row r="7" spans="1:402" ht="12" customHeight="1" outlineLevel="2">
      <c r="A7" s="93"/>
      <c r="B7" s="93"/>
      <c r="C7" s="93">
        <v>3</v>
      </c>
      <c r="D7" s="94" t="s">
        <v>236</v>
      </c>
      <c r="E7" s="95"/>
      <c r="F7" s="95"/>
      <c r="G7" s="95" t="s">
        <v>321</v>
      </c>
      <c r="H7" s="95"/>
      <c r="I7" s="95"/>
      <c r="J7" s="95"/>
      <c r="K7" s="95"/>
      <c r="L7" s="95"/>
      <c r="M7" s="95"/>
      <c r="N7" s="95"/>
      <c r="O7" s="95"/>
      <c r="P7" s="96">
        <v>44897</v>
      </c>
      <c r="Q7" s="96">
        <v>45260</v>
      </c>
      <c r="R7" s="95"/>
      <c r="S7" s="97">
        <v>260</v>
      </c>
      <c r="T7" s="97">
        <v>114</v>
      </c>
      <c r="U7" s="97">
        <v>260</v>
      </c>
      <c r="V7" s="97">
        <v>114</v>
      </c>
      <c r="W7" s="96">
        <v>44701</v>
      </c>
      <c r="X7" s="96">
        <v>44702</v>
      </c>
      <c r="Y7" s="98">
        <v>1</v>
      </c>
      <c r="Z7" s="99">
        <v>1</v>
      </c>
      <c r="AA7" s="97">
        <v>1</v>
      </c>
      <c r="AB7" s="95" t="s">
        <v>319</v>
      </c>
      <c r="AC7" s="100"/>
      <c r="AD7" s="101">
        <v>0.43846153846153846</v>
      </c>
      <c r="AE7" s="55">
        <v>0.43846153846153801</v>
      </c>
      <c r="AF7" s="102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 t="str">
        <f>"    " &amp; TEXT(AE7,"#0.00%") &amp; " "</f>
        <v xml:space="preserve">    43.85% </v>
      </c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 t="str">
        <f>"     " &amp; "프로젝트 착수" &amp; "(임성택 수석)" &amp; " " &amp; IF(P7="","",TEXT(P7,"M/D-")) &amp; IF(Q7="","",TEXT(Q7,"M/D")) &amp; " "</f>
        <v xml:space="preserve">     프로젝트 착수(임성택 수석) 12/2-11/30 </v>
      </c>
      <c r="CG7" s="103"/>
    </row>
    <row r="8" spans="1:402" ht="12" customHeight="1" outlineLevel="2">
      <c r="A8" s="93"/>
      <c r="B8" s="93" t="s">
        <v>233</v>
      </c>
      <c r="C8" s="93">
        <v>3</v>
      </c>
      <c r="D8" s="94" t="s">
        <v>237</v>
      </c>
      <c r="E8" s="95"/>
      <c r="F8" s="95"/>
      <c r="G8" s="95" t="s">
        <v>322</v>
      </c>
      <c r="H8" s="95"/>
      <c r="I8" s="95"/>
      <c r="J8" s="95"/>
      <c r="K8" s="95"/>
      <c r="L8" s="95"/>
      <c r="M8" s="95"/>
      <c r="N8" s="95"/>
      <c r="O8" s="95"/>
      <c r="P8" s="96">
        <v>44897</v>
      </c>
      <c r="Q8" s="96">
        <v>44905</v>
      </c>
      <c r="R8" s="95"/>
      <c r="S8" s="97">
        <v>6</v>
      </c>
      <c r="T8" s="97">
        <v>6</v>
      </c>
      <c r="U8" s="97">
        <v>6</v>
      </c>
      <c r="V8" s="97">
        <v>6</v>
      </c>
      <c r="W8" s="96"/>
      <c r="X8" s="96"/>
      <c r="Y8" s="98">
        <v>0</v>
      </c>
      <c r="Z8" s="99">
        <v>0</v>
      </c>
      <c r="AA8" s="97"/>
      <c r="AB8" s="95" t="s">
        <v>319</v>
      </c>
      <c r="AC8" s="100"/>
      <c r="AD8" s="101">
        <v>1</v>
      </c>
      <c r="AE8" s="56">
        <v>1</v>
      </c>
      <c r="AF8" s="102"/>
      <c r="AG8" s="103"/>
      <c r="AH8" s="103" t="str">
        <f>"" &amp; TEXT(AE8,"#0.00%") &amp; " " &amp; "프로젝트 범위정의" &amp; "(임성택 수석)" &amp; " " &amp; IF(P8="","",TEXT(P8,"M/D-")) &amp; IF(Q8="","",TEXT(Q8,"M/D")) &amp; " "</f>
        <v xml:space="preserve">100.00% 프로젝트 범위정의(임성택 수석) 12/2-12/10 </v>
      </c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</row>
    <row r="9" spans="1:402" ht="12" customHeight="1" outlineLevel="3">
      <c r="A9" s="93"/>
      <c r="B9" s="93"/>
      <c r="C9" s="93">
        <v>4</v>
      </c>
      <c r="D9" s="94" t="s">
        <v>238</v>
      </c>
      <c r="E9" s="95"/>
      <c r="F9" s="95"/>
      <c r="G9" s="95"/>
      <c r="H9" s="95" t="s">
        <v>323</v>
      </c>
      <c r="I9" s="95"/>
      <c r="J9" s="95"/>
      <c r="K9" s="95"/>
      <c r="L9" s="95"/>
      <c r="M9" s="95"/>
      <c r="N9" s="95"/>
      <c r="O9" s="95"/>
      <c r="P9" s="96">
        <v>44897</v>
      </c>
      <c r="Q9" s="96">
        <v>44904</v>
      </c>
      <c r="R9" s="95"/>
      <c r="S9" s="97">
        <v>6</v>
      </c>
      <c r="T9" s="97">
        <v>6</v>
      </c>
      <c r="U9" s="97">
        <v>6</v>
      </c>
      <c r="V9" s="97">
        <v>6</v>
      </c>
      <c r="W9" s="96">
        <v>44705</v>
      </c>
      <c r="X9" s="96"/>
      <c r="Y9" s="98">
        <v>-31926</v>
      </c>
      <c r="Z9" s="99">
        <v>0</v>
      </c>
      <c r="AA9" s="97">
        <v>1</v>
      </c>
      <c r="AB9" s="95" t="s">
        <v>319</v>
      </c>
      <c r="AC9" s="100"/>
      <c r="AD9" s="101">
        <v>1</v>
      </c>
      <c r="AE9" s="55">
        <v>1</v>
      </c>
      <c r="AF9" s="102"/>
      <c r="AG9" s="103" t="str">
        <f>"      " &amp; TEXT(AE9,"#0.00%") &amp; " " &amp; "프로젝트 계획 수립" &amp; "(임성택 수석)" &amp; " " &amp; IF(P9="","",TEXT(P9,"M/D-")) &amp; IF(Q9="","",TEXT(Q9,"M/D")) &amp; " "</f>
        <v xml:space="preserve">      100.00% 프로젝트 계획 수립(임성택 수석) 12/2-12/9 </v>
      </c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</row>
    <row r="10" spans="1:402" ht="12" customHeight="1" outlineLevel="3">
      <c r="A10" s="93" t="s">
        <v>324</v>
      </c>
      <c r="B10" s="93"/>
      <c r="C10" s="93">
        <v>4</v>
      </c>
      <c r="D10" s="94" t="s">
        <v>239</v>
      </c>
      <c r="E10" s="95"/>
      <c r="F10" s="95"/>
      <c r="G10" s="95"/>
      <c r="H10" s="95" t="s">
        <v>325</v>
      </c>
      <c r="I10" s="95"/>
      <c r="J10" s="95"/>
      <c r="K10" s="95"/>
      <c r="L10" s="95"/>
      <c r="M10" s="95"/>
      <c r="N10" s="95"/>
      <c r="O10" s="95"/>
      <c r="P10" s="96">
        <v>44905</v>
      </c>
      <c r="Q10" s="96">
        <v>44905</v>
      </c>
      <c r="R10" s="95"/>
      <c r="S10" s="97">
        <v>0</v>
      </c>
      <c r="T10" s="97">
        <v>0</v>
      </c>
      <c r="U10" s="97">
        <v>0</v>
      </c>
      <c r="V10" s="97">
        <v>0</v>
      </c>
      <c r="W10" s="96"/>
      <c r="X10" s="96"/>
      <c r="Y10" s="98"/>
      <c r="Z10" s="99">
        <v>0</v>
      </c>
      <c r="AA10" s="97">
        <v>1</v>
      </c>
      <c r="AB10" s="95" t="s">
        <v>319</v>
      </c>
      <c r="AC10" s="100"/>
      <c r="AD10" s="101">
        <v>0</v>
      </c>
      <c r="AE10" s="55">
        <v>0</v>
      </c>
      <c r="AF10" s="102"/>
      <c r="AG10" s="103" t="str">
        <f>"          " &amp; TEXT(AE10,"#0.00%") &amp; " " &amp; "착수보고(Kick off)" &amp; "(임성택 수석)" &amp; " " &amp; IF(P10="","",TEXT(P10,"M/D-")) &amp; IF(Q10="","",TEXT(Q10,"M/D")) &amp; " "</f>
        <v xml:space="preserve">          0.00% 착수보고(Kick off)(임성택 수석) 12/10-12/10 </v>
      </c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</row>
    <row r="11" spans="1:402" ht="12" customHeight="1" outlineLevel="1">
      <c r="A11" s="93"/>
      <c r="B11" s="93" t="s">
        <v>233</v>
      </c>
      <c r="C11" s="93">
        <v>2</v>
      </c>
      <c r="D11" s="94" t="s">
        <v>326</v>
      </c>
      <c r="E11" s="95"/>
      <c r="F11" s="95" t="s">
        <v>327</v>
      </c>
      <c r="G11" s="95"/>
      <c r="H11" s="95"/>
      <c r="I11" s="95"/>
      <c r="J11" s="95"/>
      <c r="K11" s="95"/>
      <c r="L11" s="95"/>
      <c r="M11" s="95"/>
      <c r="N11" s="95"/>
      <c r="O11" s="95"/>
      <c r="P11" s="96">
        <v>45107</v>
      </c>
      <c r="Q11" s="96">
        <v>45230</v>
      </c>
      <c r="R11" s="95"/>
      <c r="S11" s="97">
        <v>4</v>
      </c>
      <c r="T11" s="97">
        <v>0</v>
      </c>
      <c r="U11" s="97">
        <v>88</v>
      </c>
      <c r="V11" s="97">
        <v>0</v>
      </c>
      <c r="W11" s="96"/>
      <c r="X11" s="96"/>
      <c r="Y11" s="98">
        <v>0</v>
      </c>
      <c r="Z11" s="99">
        <v>0</v>
      </c>
      <c r="AA11" s="97"/>
      <c r="AB11" s="95" t="s">
        <v>319</v>
      </c>
      <c r="AC11" s="100"/>
      <c r="AD11" s="101">
        <v>0</v>
      </c>
      <c r="AE11" s="56">
        <v>0</v>
      </c>
      <c r="AF11" s="102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 t="str">
        <f>"     " &amp; TEXT(AE11,"#0.00%") &amp; " "</f>
        <v xml:space="preserve">     0.00% </v>
      </c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 t="str">
        <f>"   " &amp; "프로젝트 수행 및 통제" &amp; "(임성택 수석)" &amp; " " &amp; IF(P11="","",TEXT(P11,"M/D-")) &amp; IF(Q11="","",TEXT(Q11,"M/D")) &amp; " "</f>
        <v xml:space="preserve">   프로젝트 수행 및 통제(임성택 수석) 6/30-10/31 </v>
      </c>
      <c r="CC11" s="103"/>
      <c r="CD11" s="103"/>
      <c r="CE11" s="103"/>
      <c r="CF11" s="103"/>
      <c r="CG11" s="103"/>
    </row>
    <row r="12" spans="1:402" ht="12" customHeight="1" outlineLevel="2">
      <c r="A12" s="93"/>
      <c r="B12" s="93"/>
      <c r="C12" s="93">
        <v>3</v>
      </c>
      <c r="D12" s="94" t="s">
        <v>328</v>
      </c>
      <c r="E12" s="95"/>
      <c r="F12" s="95"/>
      <c r="G12" s="95" t="s">
        <v>329</v>
      </c>
      <c r="H12" s="95"/>
      <c r="I12" s="95"/>
      <c r="J12" s="95"/>
      <c r="K12" s="95"/>
      <c r="L12" s="95"/>
      <c r="M12" s="95"/>
      <c r="N12" s="95"/>
      <c r="O12" s="95"/>
      <c r="P12" s="96">
        <v>45107</v>
      </c>
      <c r="Q12" s="96">
        <v>45107</v>
      </c>
      <c r="R12" s="95"/>
      <c r="S12" s="97">
        <v>1</v>
      </c>
      <c r="T12" s="97">
        <v>0</v>
      </c>
      <c r="U12" s="97">
        <v>1</v>
      </c>
      <c r="V12" s="97">
        <v>0</v>
      </c>
      <c r="W12" s="96">
        <v>44726</v>
      </c>
      <c r="X12" s="96"/>
      <c r="Y12" s="98">
        <v>-31939</v>
      </c>
      <c r="Z12" s="99">
        <v>0</v>
      </c>
      <c r="AA12" s="97">
        <v>1</v>
      </c>
      <c r="AB12" s="95" t="s">
        <v>319</v>
      </c>
      <c r="AC12" s="100"/>
      <c r="AD12" s="101">
        <v>0</v>
      </c>
      <c r="AE12" s="55">
        <v>0</v>
      </c>
      <c r="AF12" s="102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 t="str">
        <f>"     " &amp; TEXT(AE12,"#0.00%") &amp; " " &amp; "월간보고1" &amp; "(임성택 수석)" &amp; " " &amp; IF(P12="","",TEXT(P12,"M/D-")) &amp; IF(Q12="","",TEXT(Q12,"M/D")) &amp; " "</f>
        <v xml:space="preserve">     0.00% 월간보고1(임성택 수석) 6/30-6/30 </v>
      </c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</row>
    <row r="13" spans="1:402" ht="12" customHeight="1" outlineLevel="2">
      <c r="A13" s="93"/>
      <c r="B13" s="93"/>
      <c r="C13" s="93">
        <v>3</v>
      </c>
      <c r="D13" s="94" t="s">
        <v>330</v>
      </c>
      <c r="E13" s="95"/>
      <c r="F13" s="95"/>
      <c r="G13" s="95" t="s">
        <v>331</v>
      </c>
      <c r="H13" s="95"/>
      <c r="I13" s="95"/>
      <c r="J13" s="95"/>
      <c r="K13" s="95"/>
      <c r="L13" s="95"/>
      <c r="M13" s="95"/>
      <c r="N13" s="95"/>
      <c r="O13" s="95"/>
      <c r="P13" s="96">
        <v>45138</v>
      </c>
      <c r="Q13" s="96">
        <v>45138</v>
      </c>
      <c r="R13" s="95"/>
      <c r="S13" s="97">
        <v>1</v>
      </c>
      <c r="T13" s="97">
        <v>0</v>
      </c>
      <c r="U13" s="97">
        <v>1</v>
      </c>
      <c r="V13" s="97">
        <v>0</v>
      </c>
      <c r="W13" s="96"/>
      <c r="X13" s="96"/>
      <c r="Y13" s="98"/>
      <c r="Z13" s="99">
        <v>0</v>
      </c>
      <c r="AA13" s="97">
        <v>1</v>
      </c>
      <c r="AB13" s="95" t="s">
        <v>319</v>
      </c>
      <c r="AC13" s="100"/>
      <c r="AD13" s="101">
        <v>0</v>
      </c>
      <c r="AE13" s="55">
        <v>0</v>
      </c>
      <c r="AF13" s="102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 t="str">
        <f>" " &amp; TEXT(AE13,"#0.00%") &amp; " " &amp; "월간보고2" &amp; "(임성택 수석)" &amp; " " &amp; IF(P13="","",TEXT(P13,"M/D-")) &amp; IF(Q13="","",TEXT(Q13,"M/D")) &amp; " "</f>
        <v xml:space="preserve"> 0.00% 월간보고2(임성택 수석) 7/31-7/31 </v>
      </c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</row>
    <row r="14" spans="1:402" ht="12" customHeight="1" outlineLevel="2">
      <c r="A14" s="93"/>
      <c r="B14" s="93"/>
      <c r="C14" s="93">
        <v>3</v>
      </c>
      <c r="D14" s="94" t="s">
        <v>332</v>
      </c>
      <c r="E14" s="95"/>
      <c r="F14" s="95"/>
      <c r="G14" s="95" t="s">
        <v>333</v>
      </c>
      <c r="H14" s="95"/>
      <c r="I14" s="95"/>
      <c r="J14" s="95"/>
      <c r="K14" s="95"/>
      <c r="L14" s="95"/>
      <c r="M14" s="95"/>
      <c r="N14" s="95"/>
      <c r="O14" s="95"/>
      <c r="P14" s="96">
        <v>45169</v>
      </c>
      <c r="Q14" s="96">
        <v>45169</v>
      </c>
      <c r="R14" s="95"/>
      <c r="S14" s="97">
        <v>1</v>
      </c>
      <c r="T14" s="97">
        <v>0</v>
      </c>
      <c r="U14" s="97">
        <v>1</v>
      </c>
      <c r="V14" s="97">
        <v>0</v>
      </c>
      <c r="W14" s="96"/>
      <c r="X14" s="96"/>
      <c r="Y14" s="98"/>
      <c r="Z14" s="99">
        <v>0</v>
      </c>
      <c r="AA14" s="97">
        <v>1</v>
      </c>
      <c r="AB14" s="95" t="s">
        <v>319</v>
      </c>
      <c r="AC14" s="100"/>
      <c r="AD14" s="101">
        <v>0</v>
      </c>
      <c r="AE14" s="55">
        <v>0</v>
      </c>
      <c r="AF14" s="102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 t="str">
        <f>"    " &amp; TEXT(AE14,"#0.00%") &amp; " " &amp; "월간보고3" &amp; "(임성택 수석)" &amp; " " &amp; IF(P14="","",TEXT(P14,"M/D-")) &amp; IF(Q14="","",TEXT(Q14,"M/D")) &amp; " "</f>
        <v xml:space="preserve">    0.00% 월간보고3(임성택 수석) 8/31-8/31 </v>
      </c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</row>
    <row r="15" spans="1:402" ht="12" customHeight="1" outlineLevel="2">
      <c r="A15" s="93">
        <v>0</v>
      </c>
      <c r="B15" s="93"/>
      <c r="C15" s="93">
        <v>3</v>
      </c>
      <c r="D15" s="94" t="s">
        <v>334</v>
      </c>
      <c r="E15" s="95"/>
      <c r="F15" s="95"/>
      <c r="G15" s="95" t="s">
        <v>335</v>
      </c>
      <c r="H15" s="95"/>
      <c r="I15" s="95"/>
      <c r="J15" s="95"/>
      <c r="K15" s="95"/>
      <c r="L15" s="95"/>
      <c r="M15" s="95"/>
      <c r="N15" s="95"/>
      <c r="O15" s="95"/>
      <c r="P15" s="96">
        <v>45199</v>
      </c>
      <c r="Q15" s="96">
        <v>45199</v>
      </c>
      <c r="R15" s="95"/>
      <c r="S15" s="97">
        <v>0</v>
      </c>
      <c r="T15" s="97">
        <v>0</v>
      </c>
      <c r="U15" s="97">
        <v>0</v>
      </c>
      <c r="V15" s="97">
        <v>0</v>
      </c>
      <c r="W15" s="96"/>
      <c r="X15" s="96"/>
      <c r="Y15" s="98"/>
      <c r="Z15" s="99">
        <v>0</v>
      </c>
      <c r="AA15" s="97">
        <v>1</v>
      </c>
      <c r="AB15" s="95" t="s">
        <v>319</v>
      </c>
      <c r="AC15" s="100"/>
      <c r="AD15" s="101">
        <v>0</v>
      </c>
      <c r="AE15" s="55">
        <v>0</v>
      </c>
      <c r="AF15" s="102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 t="str">
        <f>"      " &amp; TEXT(AE15,"#0.00%") &amp; " " &amp; "월간보고4" &amp; "(임성택 수석)" &amp; " " &amp; IF(P15="","",TEXT(P15,"M/D-")) &amp; IF(Q15="","",TEXT(Q15,"M/D")) &amp; " "</f>
        <v xml:space="preserve">      0.00% 월간보고4(임성택 수석) 9/30-9/30 </v>
      </c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</row>
    <row r="16" spans="1:402" ht="12" customHeight="1" outlineLevel="2">
      <c r="A16" s="93">
        <v>0</v>
      </c>
      <c r="B16" s="93"/>
      <c r="C16" s="93">
        <v>3</v>
      </c>
      <c r="D16" s="94" t="s">
        <v>336</v>
      </c>
      <c r="E16" s="95"/>
      <c r="F16" s="95"/>
      <c r="G16" s="95" t="s">
        <v>337</v>
      </c>
      <c r="H16" s="95"/>
      <c r="I16" s="95"/>
      <c r="J16" s="95"/>
      <c r="K16" s="95"/>
      <c r="L16" s="95"/>
      <c r="M16" s="95"/>
      <c r="N16" s="95"/>
      <c r="O16" s="95"/>
      <c r="P16" s="96">
        <v>45230</v>
      </c>
      <c r="Q16" s="96">
        <v>45230</v>
      </c>
      <c r="R16" s="95"/>
      <c r="S16" s="97">
        <v>1</v>
      </c>
      <c r="T16" s="97">
        <v>0</v>
      </c>
      <c r="U16" s="97">
        <v>1</v>
      </c>
      <c r="V16" s="97">
        <v>0</v>
      </c>
      <c r="W16" s="96"/>
      <c r="X16" s="96"/>
      <c r="Y16" s="98"/>
      <c r="Z16" s="99">
        <v>0</v>
      </c>
      <c r="AA16" s="97">
        <v>1</v>
      </c>
      <c r="AB16" s="95" t="s">
        <v>319</v>
      </c>
      <c r="AC16" s="100"/>
      <c r="AD16" s="101">
        <v>0</v>
      </c>
      <c r="AE16" s="55">
        <v>0</v>
      </c>
      <c r="AF16" s="102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 t="str">
        <f>"  " &amp; TEXT(AE16,"#0.00%") &amp; " " &amp; "월간보고5" &amp; "(임성택 수석)" &amp; " " &amp; IF(P16="","",TEXT(P16,"M/D-")) &amp; IF(Q16="","",TEXT(Q16,"M/D")) &amp; " "</f>
        <v xml:space="preserve">  0.00% 월간보고5(임성택 수석) 10/31-10/31 </v>
      </c>
      <c r="CC16" s="103"/>
      <c r="CD16" s="103"/>
      <c r="CE16" s="103"/>
      <c r="CF16" s="103"/>
      <c r="CG16" s="103"/>
    </row>
    <row r="17" spans="1:85" ht="12" customHeight="1" outlineLevel="1">
      <c r="A17" s="93"/>
      <c r="B17" s="93" t="s">
        <v>233</v>
      </c>
      <c r="C17" s="93">
        <v>2</v>
      </c>
      <c r="D17" s="94" t="s">
        <v>338</v>
      </c>
      <c r="E17" s="95"/>
      <c r="F17" s="95" t="s">
        <v>339</v>
      </c>
      <c r="G17" s="95"/>
      <c r="H17" s="95"/>
      <c r="I17" s="95"/>
      <c r="J17" s="95"/>
      <c r="K17" s="95"/>
      <c r="L17" s="95"/>
      <c r="M17" s="95"/>
      <c r="N17" s="95"/>
      <c r="O17" s="95"/>
      <c r="P17" s="96">
        <v>45231</v>
      </c>
      <c r="Q17" s="96">
        <v>45260</v>
      </c>
      <c r="R17" s="95"/>
      <c r="S17" s="97">
        <v>22</v>
      </c>
      <c r="T17" s="97">
        <v>0</v>
      </c>
      <c r="U17" s="97">
        <v>22</v>
      </c>
      <c r="V17" s="97">
        <v>0</v>
      </c>
      <c r="W17" s="96"/>
      <c r="X17" s="96"/>
      <c r="Y17" s="98">
        <v>0</v>
      </c>
      <c r="Z17" s="99">
        <v>0</v>
      </c>
      <c r="AA17" s="97"/>
      <c r="AB17" s="95" t="s">
        <v>319</v>
      </c>
      <c r="AC17" s="100"/>
      <c r="AD17" s="101">
        <v>0</v>
      </c>
      <c r="AE17" s="56">
        <v>0</v>
      </c>
      <c r="AF17" s="102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 t="str">
        <f>"   " &amp; TEXT(AE17,"#0.00%") &amp; " "</f>
        <v xml:space="preserve">   0.00% </v>
      </c>
      <c r="CC17" s="103"/>
      <c r="CD17" s="103"/>
      <c r="CE17" s="103"/>
      <c r="CF17" s="103" t="str">
        <f>"     " &amp; "프로젝트 종료" &amp; "(임성택 수석)" &amp; " " &amp; IF(P17="","",TEXT(P17,"M/D-")) &amp; IF(Q17="","",TEXT(Q17,"M/D")) &amp; " "</f>
        <v xml:space="preserve">     프로젝트 종료(임성택 수석) 11/1-11/30 </v>
      </c>
      <c r="CG17" s="103"/>
    </row>
    <row r="18" spans="1:85" ht="12" customHeight="1" outlineLevel="2">
      <c r="A18" s="93"/>
      <c r="B18" s="93"/>
      <c r="C18" s="93">
        <v>3</v>
      </c>
      <c r="D18" s="94" t="s">
        <v>340</v>
      </c>
      <c r="E18" s="95"/>
      <c r="F18" s="95"/>
      <c r="G18" s="95" t="s">
        <v>341</v>
      </c>
      <c r="H18" s="95"/>
      <c r="I18" s="95"/>
      <c r="J18" s="95"/>
      <c r="K18" s="95"/>
      <c r="L18" s="95"/>
      <c r="M18" s="95"/>
      <c r="N18" s="95"/>
      <c r="O18" s="95"/>
      <c r="P18" s="96">
        <v>45231</v>
      </c>
      <c r="Q18" s="96">
        <v>45243</v>
      </c>
      <c r="R18" s="95"/>
      <c r="S18" s="97">
        <v>9</v>
      </c>
      <c r="T18" s="97">
        <v>0</v>
      </c>
      <c r="U18" s="97">
        <v>9</v>
      </c>
      <c r="V18" s="97">
        <v>0</v>
      </c>
      <c r="W18" s="96"/>
      <c r="X18" s="96"/>
      <c r="Y18" s="98"/>
      <c r="Z18" s="99">
        <v>0</v>
      </c>
      <c r="AA18" s="97">
        <v>1</v>
      </c>
      <c r="AB18" s="95" t="s">
        <v>319</v>
      </c>
      <c r="AC18" s="100"/>
      <c r="AD18" s="101">
        <v>0</v>
      </c>
      <c r="AE18" s="55">
        <v>0</v>
      </c>
      <c r="AF18" s="102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 t="str">
        <f>"   " &amp; TEXT(AE18,"#0.00%") &amp; " " &amp; "종료계획수립" &amp; "(임성택 수석)" &amp; " " &amp; IF(P18="","",TEXT(P18,"M/D-")) &amp; IF(Q18="","",TEXT(Q18,"M/D")) &amp; " "</f>
        <v xml:space="preserve">   0.00% 종료계획수립(임성택 수석) 11/1-11/13 </v>
      </c>
      <c r="CC18" s="103"/>
      <c r="CD18" s="103"/>
      <c r="CE18" s="103"/>
      <c r="CF18" s="103"/>
      <c r="CG18" s="103"/>
    </row>
    <row r="19" spans="1:85" ht="12" customHeight="1" outlineLevel="2">
      <c r="A19" s="93"/>
      <c r="B19" s="93"/>
      <c r="C19" s="93">
        <v>3</v>
      </c>
      <c r="D19" s="94" t="s">
        <v>342</v>
      </c>
      <c r="E19" s="95"/>
      <c r="F19" s="95"/>
      <c r="G19" s="95" t="s">
        <v>343</v>
      </c>
      <c r="H19" s="95"/>
      <c r="I19" s="95"/>
      <c r="J19" s="95"/>
      <c r="K19" s="95"/>
      <c r="L19" s="95"/>
      <c r="M19" s="95"/>
      <c r="N19" s="95"/>
      <c r="O19" s="95"/>
      <c r="P19" s="96">
        <v>45243</v>
      </c>
      <c r="Q19" s="96">
        <v>45257</v>
      </c>
      <c r="R19" s="95"/>
      <c r="S19" s="97">
        <v>11</v>
      </c>
      <c r="T19" s="97">
        <v>0</v>
      </c>
      <c r="U19" s="97">
        <v>11</v>
      </c>
      <c r="V19" s="97">
        <v>0</v>
      </c>
      <c r="W19" s="96"/>
      <c r="X19" s="96"/>
      <c r="Y19" s="98"/>
      <c r="Z19" s="99">
        <v>0</v>
      </c>
      <c r="AA19" s="97">
        <v>1</v>
      </c>
      <c r="AB19" s="95" t="s">
        <v>319</v>
      </c>
      <c r="AC19" s="100"/>
      <c r="AD19" s="101">
        <v>0</v>
      </c>
      <c r="AE19" s="55">
        <v>0</v>
      </c>
      <c r="AF19" s="102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 t="str">
        <f>" " &amp; TEXT(AE19,"#0.00%") &amp; " " &amp; "시스템 인수인계" &amp; "(임성택 수석)" &amp; " " &amp; IF(P19="","",TEXT(P19,"M/D-")) &amp; IF(Q19="","",TEXT(Q19,"M/D")) &amp; " "</f>
        <v xml:space="preserve"> 0.00% 시스템 인수인계(임성택 수석) 11/13-11/27 </v>
      </c>
      <c r="CE19" s="103"/>
      <c r="CF19" s="103"/>
      <c r="CG19" s="103"/>
    </row>
    <row r="20" spans="1:85" ht="12" customHeight="1" outlineLevel="2">
      <c r="A20" s="93"/>
      <c r="B20" s="93"/>
      <c r="C20" s="93">
        <v>3</v>
      </c>
      <c r="D20" s="94" t="s">
        <v>344</v>
      </c>
      <c r="E20" s="95"/>
      <c r="F20" s="95"/>
      <c r="G20" s="95" t="s">
        <v>345</v>
      </c>
      <c r="H20" s="95"/>
      <c r="I20" s="95"/>
      <c r="J20" s="95"/>
      <c r="K20" s="95"/>
      <c r="L20" s="95"/>
      <c r="M20" s="95"/>
      <c r="N20" s="95"/>
      <c r="O20" s="95"/>
      <c r="P20" s="96">
        <v>45254</v>
      </c>
      <c r="Q20" s="96">
        <v>45257</v>
      </c>
      <c r="R20" s="95"/>
      <c r="S20" s="97">
        <v>2</v>
      </c>
      <c r="T20" s="97">
        <v>0</v>
      </c>
      <c r="U20" s="97">
        <v>2</v>
      </c>
      <c r="V20" s="97">
        <v>0</v>
      </c>
      <c r="W20" s="96"/>
      <c r="X20" s="96"/>
      <c r="Y20" s="98"/>
      <c r="Z20" s="99">
        <v>0</v>
      </c>
      <c r="AA20" s="97">
        <v>1</v>
      </c>
      <c r="AB20" s="95" t="s">
        <v>319</v>
      </c>
      <c r="AC20" s="100"/>
      <c r="AD20" s="101">
        <v>0</v>
      </c>
      <c r="AE20" s="55">
        <v>0</v>
      </c>
      <c r="AF20" s="102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 t="str">
        <f>"     " &amp; TEXT(AE20,"#0.00%") &amp; " " &amp; "종료보고" &amp; "(임성택 수석)" &amp; " " &amp; IF(P20="","",TEXT(P20,"M/D-")) &amp; IF(Q20="","",TEXT(Q20,"M/D")) &amp; " "</f>
        <v xml:space="preserve">     0.00% 종료보고(임성택 수석) 11/24-11/27 </v>
      </c>
      <c r="CF20" s="103"/>
      <c r="CG20" s="103"/>
    </row>
    <row r="21" spans="1:85" ht="12" customHeight="1" outlineLevel="2">
      <c r="A21" s="93">
        <v>1</v>
      </c>
      <c r="B21" s="93"/>
      <c r="C21" s="93">
        <v>3</v>
      </c>
      <c r="D21" s="94" t="s">
        <v>346</v>
      </c>
      <c r="E21" s="95"/>
      <c r="F21" s="95"/>
      <c r="G21" s="95" t="s">
        <v>347</v>
      </c>
      <c r="H21" s="95"/>
      <c r="I21" s="95"/>
      <c r="J21" s="95"/>
      <c r="K21" s="95"/>
      <c r="L21" s="95"/>
      <c r="M21" s="95"/>
      <c r="N21" s="95"/>
      <c r="O21" s="95"/>
      <c r="P21" s="96">
        <v>45257</v>
      </c>
      <c r="Q21" s="96">
        <v>45260</v>
      </c>
      <c r="R21" s="95"/>
      <c r="S21" s="97">
        <v>0</v>
      </c>
      <c r="T21" s="97">
        <v>0</v>
      </c>
      <c r="U21" s="97">
        <v>4</v>
      </c>
      <c r="V21" s="97">
        <v>0</v>
      </c>
      <c r="W21" s="96"/>
      <c r="X21" s="96"/>
      <c r="Y21" s="98"/>
      <c r="Z21" s="99">
        <v>0</v>
      </c>
      <c r="AA21" s="97">
        <v>1</v>
      </c>
      <c r="AB21" s="95" t="s">
        <v>319</v>
      </c>
      <c r="AC21" s="100"/>
      <c r="AD21" s="101">
        <v>0</v>
      </c>
      <c r="AE21" s="55">
        <v>0</v>
      </c>
      <c r="AF21" s="102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 t="str">
        <f>"     " &amp; TEXT(AE21,"#0.00%") &amp; " " &amp; "검수 및 종료" &amp; "(임성택 수석)" &amp; " " &amp; IF(P21="","",TEXT(P21,"M/D-")) &amp; IF(Q21="","",TEXT(Q21,"M/D")) &amp; " "</f>
        <v xml:space="preserve">     0.00% 검수 및 종료(임성택 수석) 11/27-11/30 </v>
      </c>
      <c r="CG21" s="103"/>
    </row>
    <row r="22" spans="1:85" ht="12" customHeight="1" outlineLevel="2">
      <c r="A22" s="93"/>
      <c r="B22" s="93"/>
      <c r="C22" s="93">
        <v>0</v>
      </c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  <c r="Q22" s="96"/>
      <c r="R22" s="95"/>
      <c r="S22" s="97"/>
      <c r="T22" s="97"/>
      <c r="U22" s="97">
        <v>0</v>
      </c>
      <c r="V22" s="97">
        <v>0</v>
      </c>
      <c r="W22" s="96"/>
      <c r="X22" s="96"/>
      <c r="Y22" s="98"/>
      <c r="Z22" s="99">
        <v>0</v>
      </c>
      <c r="AA22" s="97"/>
      <c r="AB22" s="95"/>
      <c r="AC22" s="100"/>
      <c r="AD22" s="101"/>
      <c r="AE22" s="106"/>
      <c r="AF22" s="102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</row>
    <row r="23" spans="1:85" ht="12" customHeight="1">
      <c r="A23" s="93"/>
      <c r="B23" s="93" t="s">
        <v>233</v>
      </c>
      <c r="C23" s="93">
        <v>1</v>
      </c>
      <c r="D23" s="94" t="s">
        <v>240</v>
      </c>
      <c r="E23" s="95" t="s">
        <v>348</v>
      </c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>
        <v>44928</v>
      </c>
      <c r="Q23" s="96">
        <v>45199</v>
      </c>
      <c r="R23" s="95"/>
      <c r="S23" s="97">
        <v>1906</v>
      </c>
      <c r="T23" s="97">
        <v>938</v>
      </c>
      <c r="U23" s="97">
        <v>195</v>
      </c>
      <c r="V23" s="97">
        <v>93</v>
      </c>
      <c r="W23" s="96"/>
      <c r="X23" s="96"/>
      <c r="Y23" s="98">
        <v>0</v>
      </c>
      <c r="Z23" s="99">
        <v>0</v>
      </c>
      <c r="AA23" s="97"/>
      <c r="AB23" s="95" t="s">
        <v>319</v>
      </c>
      <c r="AC23" s="100"/>
      <c r="AD23" s="101">
        <v>0.49213011542497376</v>
      </c>
      <c r="AE23" s="56">
        <v>0.49213011542497381</v>
      </c>
      <c r="AF23" s="102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 t="str">
        <f>"  " &amp; TEXT(AE23,"#0.00%") &amp; " "</f>
        <v xml:space="preserve">  49.21% </v>
      </c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 t="str">
        <f>"" &amp; "자동창고 공사(기구)" &amp; "(임성택 수석)" &amp; " " &amp; IF(P23="","",TEXT(P23,"M/D-")) &amp; IF(Q23="","",TEXT(Q23,"M/D")) &amp; " "</f>
        <v xml:space="preserve">자동창고 공사(기구)(임성택 수석) 1/2-9/30 </v>
      </c>
      <c r="BY23" s="103"/>
      <c r="BZ23" s="103"/>
      <c r="CA23" s="103"/>
      <c r="CB23" s="103"/>
      <c r="CC23" s="103"/>
      <c r="CD23" s="103"/>
      <c r="CE23" s="103"/>
      <c r="CF23" s="103"/>
      <c r="CG23" s="103"/>
    </row>
    <row r="24" spans="1:85" ht="12" customHeight="1" outlineLevel="1">
      <c r="A24" s="93"/>
      <c r="B24" s="93" t="s">
        <v>233</v>
      </c>
      <c r="C24" s="93">
        <v>2</v>
      </c>
      <c r="D24" s="94" t="s">
        <v>241</v>
      </c>
      <c r="E24" s="95"/>
      <c r="F24" s="95" t="s">
        <v>349</v>
      </c>
      <c r="G24" s="95"/>
      <c r="H24" s="95"/>
      <c r="I24" s="95"/>
      <c r="J24" s="95"/>
      <c r="K24" s="95"/>
      <c r="L24" s="95"/>
      <c r="M24" s="95"/>
      <c r="N24" s="95"/>
      <c r="O24" s="95"/>
      <c r="P24" s="96">
        <v>44928</v>
      </c>
      <c r="Q24" s="96">
        <v>45140</v>
      </c>
      <c r="R24" s="95"/>
      <c r="S24" s="97">
        <v>305</v>
      </c>
      <c r="T24" s="97">
        <v>186</v>
      </c>
      <c r="U24" s="97">
        <v>153</v>
      </c>
      <c r="V24" s="97">
        <v>93</v>
      </c>
      <c r="W24" s="96"/>
      <c r="X24" s="96"/>
      <c r="Y24" s="98">
        <v>0</v>
      </c>
      <c r="Z24" s="99">
        <v>0</v>
      </c>
      <c r="AA24" s="97"/>
      <c r="AB24" s="95" t="s">
        <v>319</v>
      </c>
      <c r="AC24" s="100"/>
      <c r="AD24" s="101">
        <v>0.60983606557377046</v>
      </c>
      <c r="AE24" s="56">
        <v>0.60983606557377046</v>
      </c>
      <c r="AF24" s="102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 t="str">
        <f>"     " &amp; TEXT(AE24,"#0.00%") &amp; " "</f>
        <v xml:space="preserve">     60.98% </v>
      </c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 t="str">
        <f>"    " &amp; "셔틀 Rack 제작 및 설치 공사 " &amp; "(임성택 수석)" &amp; " " &amp; IF(P24="","",TEXT(P24,"M/D-")) &amp; IF(Q24="","",TEXT(Q24,"M/D")) &amp; " "</f>
        <v xml:space="preserve">    셔틀 Rack 제작 및 설치 공사 (임성택 수석) 1/2-8/2 </v>
      </c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</row>
    <row r="25" spans="1:85" ht="12" customHeight="1" outlineLevel="2">
      <c r="A25" s="93"/>
      <c r="B25" s="93"/>
      <c r="C25" s="93">
        <v>3</v>
      </c>
      <c r="D25" s="94" t="s">
        <v>242</v>
      </c>
      <c r="E25" s="95"/>
      <c r="F25" s="95"/>
      <c r="G25" s="95" t="s">
        <v>350</v>
      </c>
      <c r="H25" s="95"/>
      <c r="I25" s="95"/>
      <c r="J25" s="95"/>
      <c r="K25" s="95"/>
      <c r="L25" s="95"/>
      <c r="M25" s="95"/>
      <c r="N25" s="95"/>
      <c r="O25" s="95"/>
      <c r="P25" s="96">
        <v>44928</v>
      </c>
      <c r="Q25" s="96">
        <v>44978</v>
      </c>
      <c r="R25" s="95"/>
      <c r="S25" s="97">
        <v>37</v>
      </c>
      <c r="T25" s="97">
        <v>37</v>
      </c>
      <c r="U25" s="97">
        <v>37</v>
      </c>
      <c r="V25" s="97">
        <v>37</v>
      </c>
      <c r="W25" s="96">
        <v>44705</v>
      </c>
      <c r="X25" s="96">
        <v>44723</v>
      </c>
      <c r="Y25" s="98">
        <v>12</v>
      </c>
      <c r="Z25" s="99">
        <v>12</v>
      </c>
      <c r="AA25" s="97">
        <v>1</v>
      </c>
      <c r="AB25" s="95" t="s">
        <v>351</v>
      </c>
      <c r="AC25" s="100"/>
      <c r="AD25" s="101">
        <v>1</v>
      </c>
      <c r="AE25" s="55">
        <v>1</v>
      </c>
      <c r="AF25" s="102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 t="str">
        <f>"   " &amp; TEXT(AE25,"#0.00%") &amp; " " &amp; "상세설계 및 도면 승인도 제출" &amp; "(이형신 선임)" &amp; " " &amp; IF(P25="","",TEXT(P25,"M/D-")) &amp; IF(Q25="","",TEXT(Q25,"M/D")) &amp; " "</f>
        <v xml:space="preserve">   100.00% 상세설계 및 도면 승인도 제출(이형신 선임) 1/2-2/21 </v>
      </c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</row>
    <row r="26" spans="1:85" ht="12" customHeight="1" outlineLevel="2">
      <c r="A26" s="93"/>
      <c r="B26" s="93"/>
      <c r="C26" s="93">
        <v>3</v>
      </c>
      <c r="D26" s="94" t="s">
        <v>243</v>
      </c>
      <c r="E26" s="95"/>
      <c r="F26" s="95"/>
      <c r="G26" s="95" t="s">
        <v>352</v>
      </c>
      <c r="H26" s="95"/>
      <c r="I26" s="95"/>
      <c r="J26" s="95"/>
      <c r="K26" s="95"/>
      <c r="L26" s="95"/>
      <c r="M26" s="95"/>
      <c r="N26" s="95"/>
      <c r="O26" s="95"/>
      <c r="P26" s="96">
        <v>44979</v>
      </c>
      <c r="Q26" s="96">
        <v>45077</v>
      </c>
      <c r="R26" s="95"/>
      <c r="S26" s="97">
        <v>71</v>
      </c>
      <c r="T26" s="97">
        <v>56</v>
      </c>
      <c r="U26" s="97">
        <v>71</v>
      </c>
      <c r="V26" s="97">
        <v>56</v>
      </c>
      <c r="W26" s="96">
        <v>44705</v>
      </c>
      <c r="X26" s="96">
        <v>44723</v>
      </c>
      <c r="Y26" s="98">
        <v>12</v>
      </c>
      <c r="Z26" s="99">
        <v>12</v>
      </c>
      <c r="AA26" s="97">
        <v>1</v>
      </c>
      <c r="AB26" s="95" t="s">
        <v>353</v>
      </c>
      <c r="AC26" s="100"/>
      <c r="AD26" s="101">
        <v>0.78873239436619713</v>
      </c>
      <c r="AE26" s="55">
        <v>0.78873239436619702</v>
      </c>
      <c r="AF26" s="102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 t="str">
        <f>"    " &amp; TEXT(AE26,"#0.00%") &amp; " " &amp; "Rack  자재 발주 및 제작" &amp; "(조규철 선임)" &amp; " " &amp; IF(P26="","",TEXT(P26,"M/D-")) &amp; IF(Q26="","",TEXT(Q26,"M/D")) &amp; " "</f>
        <v xml:space="preserve">    78.87% Rack  자재 발주 및 제작(조규철 선임) 2/22-5/31 </v>
      </c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</row>
    <row r="27" spans="1:85" ht="12" customHeight="1" outlineLevel="2">
      <c r="A27" s="93"/>
      <c r="B27" s="93"/>
      <c r="C27" s="93">
        <v>3</v>
      </c>
      <c r="D27" s="94" t="s">
        <v>244</v>
      </c>
      <c r="E27" s="95"/>
      <c r="F27" s="95"/>
      <c r="G27" s="95" t="s">
        <v>354</v>
      </c>
      <c r="H27" s="95"/>
      <c r="I27" s="95"/>
      <c r="J27" s="95"/>
      <c r="K27" s="95"/>
      <c r="L27" s="95"/>
      <c r="M27" s="95"/>
      <c r="N27" s="95"/>
      <c r="O27" s="95"/>
      <c r="P27" s="96">
        <v>45079</v>
      </c>
      <c r="Q27" s="96">
        <v>45119</v>
      </c>
      <c r="R27" s="95"/>
      <c r="S27" s="97">
        <v>29</v>
      </c>
      <c r="T27" s="97">
        <v>0</v>
      </c>
      <c r="U27" s="97">
        <v>29</v>
      </c>
      <c r="V27" s="97">
        <v>0</v>
      </c>
      <c r="W27" s="96">
        <v>44705</v>
      </c>
      <c r="X27" s="96">
        <v>44723</v>
      </c>
      <c r="Y27" s="98">
        <v>12</v>
      </c>
      <c r="Z27" s="99">
        <v>12</v>
      </c>
      <c r="AA27" s="97">
        <v>1</v>
      </c>
      <c r="AB27" s="95" t="s">
        <v>287</v>
      </c>
      <c r="AC27" s="100"/>
      <c r="AD27" s="101">
        <v>0</v>
      </c>
      <c r="AE27" s="55">
        <v>0</v>
      </c>
      <c r="AF27" s="102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 t="str">
        <f>"     " &amp; TEXT(AE27,"#0.00%") &amp; " "</f>
        <v xml:space="preserve">     0.00% </v>
      </c>
      <c r="BG27" s="103"/>
      <c r="BH27" s="103"/>
      <c r="BI27" s="103"/>
      <c r="BJ27" s="103"/>
      <c r="BK27" s="103"/>
      <c r="BL27" s="103" t="str">
        <f>"    " &amp; "Rack 설치" &amp; "(미륭산업)" &amp; " " &amp; IF(P27="","",TEXT(P27,"M/D-")) &amp; IF(Q27="","",TEXT(Q27,"M/D")) &amp; " "</f>
        <v xml:space="preserve">    Rack 설치(미륭산업) 6/2-7/12 </v>
      </c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</row>
    <row r="28" spans="1:85" ht="12" customHeight="1" outlineLevel="2">
      <c r="A28" s="93"/>
      <c r="B28" s="93"/>
      <c r="C28" s="93">
        <v>3</v>
      </c>
      <c r="D28" s="94" t="s">
        <v>245</v>
      </c>
      <c r="E28" s="95"/>
      <c r="F28" s="95"/>
      <c r="G28" s="95" t="s">
        <v>355</v>
      </c>
      <c r="H28" s="95"/>
      <c r="I28" s="95"/>
      <c r="J28" s="95"/>
      <c r="K28" s="95"/>
      <c r="L28" s="95"/>
      <c r="M28" s="95"/>
      <c r="N28" s="95"/>
      <c r="O28" s="95"/>
      <c r="P28" s="96">
        <v>45120</v>
      </c>
      <c r="Q28" s="96">
        <v>45140</v>
      </c>
      <c r="R28" s="95"/>
      <c r="S28" s="97">
        <v>15</v>
      </c>
      <c r="T28" s="97">
        <v>0</v>
      </c>
      <c r="U28" s="97">
        <v>15</v>
      </c>
      <c r="V28" s="97">
        <v>0</v>
      </c>
      <c r="W28" s="96">
        <v>44705</v>
      </c>
      <c r="X28" s="96">
        <v>44723</v>
      </c>
      <c r="Y28" s="98">
        <v>12</v>
      </c>
      <c r="Z28" s="99">
        <v>12</v>
      </c>
      <c r="AA28" s="97">
        <v>1</v>
      </c>
      <c r="AB28" s="95" t="s">
        <v>287</v>
      </c>
      <c r="AC28" s="100"/>
      <c r="AD28" s="101">
        <v>0</v>
      </c>
      <c r="AE28" s="55">
        <v>0</v>
      </c>
      <c r="AF28" s="102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 t="str">
        <f>"    " &amp; TEXT(AE28,"#0.00%") &amp; " " &amp; "조정 및 검측" &amp; "(미륭산업)" &amp; " " &amp; IF(P28="","",TEXT(P28,"M/D-")) &amp; IF(Q28="","",TEXT(Q28,"M/D")) &amp; " "</f>
        <v xml:space="preserve">    0.00% 조정 및 검측(미륭산업) 7/13-8/2 </v>
      </c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</row>
    <row r="29" spans="1:85" ht="12" customHeight="1" outlineLevel="2">
      <c r="A29" s="93"/>
      <c r="B29" s="93"/>
      <c r="C29" s="93">
        <v>3</v>
      </c>
      <c r="D29" s="94" t="s">
        <v>246</v>
      </c>
      <c r="E29" s="95"/>
      <c r="F29" s="95"/>
      <c r="G29" s="95" t="s">
        <v>356</v>
      </c>
      <c r="H29" s="95"/>
      <c r="I29" s="95"/>
      <c r="J29" s="95"/>
      <c r="K29" s="95"/>
      <c r="L29" s="95"/>
      <c r="M29" s="95"/>
      <c r="N29" s="95"/>
      <c r="O29" s="95"/>
      <c r="P29" s="96">
        <v>44928</v>
      </c>
      <c r="Q29" s="96">
        <v>45140</v>
      </c>
      <c r="R29" s="95"/>
      <c r="S29" s="97">
        <v>153</v>
      </c>
      <c r="T29" s="97">
        <v>93</v>
      </c>
      <c r="U29" s="97">
        <v>153</v>
      </c>
      <c r="V29" s="97">
        <v>93</v>
      </c>
      <c r="W29" s="96">
        <v>44705</v>
      </c>
      <c r="X29" s="96">
        <v>44723</v>
      </c>
      <c r="Y29" s="98">
        <v>12</v>
      </c>
      <c r="Z29" s="99">
        <v>12</v>
      </c>
      <c r="AA29" s="97">
        <v>1</v>
      </c>
      <c r="AB29" s="95" t="s">
        <v>353</v>
      </c>
      <c r="AC29" s="100"/>
      <c r="AD29" s="101">
        <v>0.60784313725490191</v>
      </c>
      <c r="AE29" s="55">
        <v>0.60784313725490202</v>
      </c>
      <c r="AF29" s="102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 t="str">
        <f>"    " &amp; TEXT(AE29,"#0.00%") &amp; " "</f>
        <v xml:space="preserve">    60.78% </v>
      </c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 t="str">
        <f>"    " &amp; "서류대응" &amp; "(조규철 선임)" &amp; " " &amp; IF(P29="","",TEXT(P29,"M/D-")) &amp; IF(Q29="","",TEXT(Q29,"M/D")) &amp; " "</f>
        <v xml:space="preserve">    서류대응(조규철 선임) 1/2-8/2 </v>
      </c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</row>
    <row r="30" spans="1:85" ht="12" customHeight="1" outlineLevel="1">
      <c r="A30" s="93"/>
      <c r="B30" s="93" t="s">
        <v>233</v>
      </c>
      <c r="C30" s="93">
        <v>2</v>
      </c>
      <c r="D30" s="94" t="s">
        <v>357</v>
      </c>
      <c r="E30" s="95"/>
      <c r="F30" s="95" t="s">
        <v>358</v>
      </c>
      <c r="G30" s="95"/>
      <c r="H30" s="95"/>
      <c r="I30" s="95"/>
      <c r="J30" s="95"/>
      <c r="K30" s="95"/>
      <c r="L30" s="95"/>
      <c r="M30" s="95"/>
      <c r="N30" s="95"/>
      <c r="O30" s="95"/>
      <c r="P30" s="96">
        <v>44928</v>
      </c>
      <c r="Q30" s="96">
        <v>45199</v>
      </c>
      <c r="R30" s="95"/>
      <c r="S30" s="97">
        <v>411</v>
      </c>
      <c r="T30" s="97">
        <v>186</v>
      </c>
      <c r="U30" s="97">
        <v>195</v>
      </c>
      <c r="V30" s="97">
        <v>93</v>
      </c>
      <c r="W30" s="96"/>
      <c r="X30" s="96"/>
      <c r="Y30" s="98">
        <v>0</v>
      </c>
      <c r="Z30" s="99">
        <v>0</v>
      </c>
      <c r="AA30" s="97"/>
      <c r="AB30" s="95" t="s">
        <v>319</v>
      </c>
      <c r="AC30" s="100"/>
      <c r="AD30" s="101">
        <v>0.45255474452554745</v>
      </c>
      <c r="AE30" s="56">
        <v>0.45255474452554739</v>
      </c>
      <c r="AF30" s="102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 t="str">
        <f>"     " &amp; TEXT(AE30,"#0.00%") &amp; " "</f>
        <v xml:space="preserve">     45.26% </v>
      </c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 t="str">
        <f>"" &amp; "MSC(Multi Stacker Crane)" &amp; "(임성택 수석)" &amp; " " &amp; IF(P30="","",TEXT(P30,"M/D-")) &amp; IF(Q30="","",TEXT(Q30,"M/D")) &amp; " "</f>
        <v xml:space="preserve">MSC(Multi Stacker Crane)(임성택 수석) 1/2-9/30 </v>
      </c>
      <c r="BY30" s="103"/>
      <c r="BZ30" s="103"/>
      <c r="CA30" s="103"/>
      <c r="CB30" s="103"/>
      <c r="CC30" s="103"/>
      <c r="CD30" s="103"/>
      <c r="CE30" s="103"/>
      <c r="CF30" s="103"/>
      <c r="CG30" s="103"/>
    </row>
    <row r="31" spans="1:85" ht="12" customHeight="1" outlineLevel="2">
      <c r="A31" s="93"/>
      <c r="B31" s="93"/>
      <c r="C31" s="93">
        <v>3</v>
      </c>
      <c r="D31" s="94" t="s">
        <v>359</v>
      </c>
      <c r="E31" s="95"/>
      <c r="F31" s="95"/>
      <c r="G31" s="95" t="s">
        <v>360</v>
      </c>
      <c r="H31" s="95"/>
      <c r="I31" s="95"/>
      <c r="J31" s="95"/>
      <c r="K31" s="95"/>
      <c r="L31" s="95"/>
      <c r="M31" s="95"/>
      <c r="N31" s="95"/>
      <c r="O31" s="95"/>
      <c r="P31" s="96">
        <v>44928</v>
      </c>
      <c r="Q31" s="96">
        <v>44958</v>
      </c>
      <c r="R31" s="95"/>
      <c r="S31" s="97">
        <v>23</v>
      </c>
      <c r="T31" s="97">
        <v>23</v>
      </c>
      <c r="U31" s="97">
        <v>23</v>
      </c>
      <c r="V31" s="97">
        <v>23</v>
      </c>
      <c r="W31" s="96"/>
      <c r="X31" s="96"/>
      <c r="Y31" s="98"/>
      <c r="Z31" s="99">
        <v>0</v>
      </c>
      <c r="AA31" s="97">
        <v>1</v>
      </c>
      <c r="AB31" s="95" t="s">
        <v>351</v>
      </c>
      <c r="AC31" s="100"/>
      <c r="AD31" s="101">
        <v>1</v>
      </c>
      <c r="AE31" s="55">
        <v>1</v>
      </c>
      <c r="AF31" s="102"/>
      <c r="AG31" s="103"/>
      <c r="AH31" s="103"/>
      <c r="AI31" s="103"/>
      <c r="AJ31" s="103"/>
      <c r="AK31" s="103"/>
      <c r="AL31" s="103"/>
      <c r="AM31" s="103"/>
      <c r="AN31" s="103"/>
      <c r="AO31" s="103" t="str">
        <f>"    " &amp; TEXT(AE31,"#0.00%") &amp; " " &amp; "상세설계 및 승인도 작성" &amp; "(이형신 선임)" &amp; " " &amp; IF(P31="","",TEXT(P31,"M/D-")) &amp; IF(Q31="","",TEXT(Q31,"M/D")) &amp; " "</f>
        <v xml:space="preserve">    100.00% 상세설계 및 승인도 작성(이형신 선임) 1/2-2/1 </v>
      </c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</row>
    <row r="32" spans="1:85" ht="12" customHeight="1" outlineLevel="2">
      <c r="A32" s="93"/>
      <c r="B32" s="93"/>
      <c r="C32" s="93">
        <v>3</v>
      </c>
      <c r="D32" s="94" t="s">
        <v>361</v>
      </c>
      <c r="E32" s="95"/>
      <c r="F32" s="95"/>
      <c r="G32" s="95" t="s">
        <v>362</v>
      </c>
      <c r="H32" s="95"/>
      <c r="I32" s="95"/>
      <c r="J32" s="95"/>
      <c r="K32" s="95"/>
      <c r="L32" s="95"/>
      <c r="M32" s="95"/>
      <c r="N32" s="95"/>
      <c r="O32" s="95"/>
      <c r="P32" s="96">
        <v>44959</v>
      </c>
      <c r="Q32" s="96">
        <v>45107</v>
      </c>
      <c r="R32" s="95"/>
      <c r="S32" s="97">
        <v>107</v>
      </c>
      <c r="T32" s="97">
        <v>70</v>
      </c>
      <c r="U32" s="97">
        <v>107</v>
      </c>
      <c r="V32" s="97">
        <v>70</v>
      </c>
      <c r="W32" s="96"/>
      <c r="X32" s="96"/>
      <c r="Y32" s="98"/>
      <c r="Z32" s="99">
        <v>0</v>
      </c>
      <c r="AA32" s="97">
        <v>1</v>
      </c>
      <c r="AB32" s="95" t="s">
        <v>353</v>
      </c>
      <c r="AC32" s="100"/>
      <c r="AD32" s="101">
        <v>0.65420560747663548</v>
      </c>
      <c r="AE32" s="55">
        <v>0.65420560747663503</v>
      </c>
      <c r="AF32" s="102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 t="str">
        <f>"   " &amp; TEXT(AE32,"#0.00%") &amp; " "</f>
        <v xml:space="preserve">   65.42% </v>
      </c>
      <c r="BD32" s="103"/>
      <c r="BE32" s="103"/>
      <c r="BF32" s="103"/>
      <c r="BG32" s="103"/>
      <c r="BH32" s="103"/>
      <c r="BI32" s="103"/>
      <c r="BJ32" s="103" t="str">
        <f>"      " &amp; "MSC 자재 발주 및 제작" &amp; "(조규철 선임)" &amp; " " &amp; IF(P32="","",TEXT(P32,"M/D-")) &amp; IF(Q32="","",TEXT(Q32,"M/D")) &amp; " "</f>
        <v xml:space="preserve">      MSC 자재 발주 및 제작(조규철 선임) 2/2-6/30 </v>
      </c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</row>
    <row r="33" spans="1:85" ht="12" customHeight="1" outlineLevel="2">
      <c r="A33" s="93"/>
      <c r="B33" s="93"/>
      <c r="C33" s="93">
        <v>3</v>
      </c>
      <c r="D33" s="94" t="s">
        <v>363</v>
      </c>
      <c r="E33" s="95"/>
      <c r="F33" s="95"/>
      <c r="G33" s="95" t="s">
        <v>364</v>
      </c>
      <c r="H33" s="95"/>
      <c r="I33" s="95"/>
      <c r="J33" s="95"/>
      <c r="K33" s="95"/>
      <c r="L33" s="95"/>
      <c r="M33" s="95"/>
      <c r="N33" s="95"/>
      <c r="O33" s="95"/>
      <c r="P33" s="96">
        <v>45078</v>
      </c>
      <c r="Q33" s="96">
        <v>45119</v>
      </c>
      <c r="R33" s="95"/>
      <c r="S33" s="97">
        <v>30</v>
      </c>
      <c r="T33" s="97">
        <v>0</v>
      </c>
      <c r="U33" s="97">
        <v>30</v>
      </c>
      <c r="V33" s="97">
        <v>0</v>
      </c>
      <c r="W33" s="96"/>
      <c r="X33" s="96"/>
      <c r="Y33" s="98"/>
      <c r="Z33" s="99">
        <v>0</v>
      </c>
      <c r="AA33" s="97">
        <v>1</v>
      </c>
      <c r="AB33" s="95" t="s">
        <v>353</v>
      </c>
      <c r="AC33" s="100"/>
      <c r="AD33" s="101">
        <v>0</v>
      </c>
      <c r="AE33" s="55">
        <v>0</v>
      </c>
      <c r="AF33" s="102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 t="str">
        <f>"    " &amp; TEXT(AE33,"#0.00%") &amp; " "</f>
        <v xml:space="preserve">    0.00% </v>
      </c>
      <c r="BG33" s="103"/>
      <c r="BH33" s="103"/>
      <c r="BI33" s="103"/>
      <c r="BJ33" s="103"/>
      <c r="BK33" s="103"/>
      <c r="BL33" s="103" t="str">
        <f>"    " &amp; "사내 테스트" &amp; "(조규철 선임)" &amp; " " &amp; IF(P33="","",TEXT(P33,"M/D-")) &amp; IF(Q33="","",TEXT(Q33,"M/D")) &amp; " "</f>
        <v xml:space="preserve">    사내 테스트(조규철 선임) 6/1-7/12 </v>
      </c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</row>
    <row r="34" spans="1:85" ht="12" customHeight="1" outlineLevel="2">
      <c r="A34" s="93"/>
      <c r="B34" s="93"/>
      <c r="C34" s="93">
        <v>3</v>
      </c>
      <c r="D34" s="94" t="s">
        <v>365</v>
      </c>
      <c r="E34" s="95"/>
      <c r="F34" s="95"/>
      <c r="G34" s="95" t="s">
        <v>366</v>
      </c>
      <c r="H34" s="95"/>
      <c r="I34" s="95"/>
      <c r="J34" s="95"/>
      <c r="K34" s="95"/>
      <c r="L34" s="95"/>
      <c r="M34" s="95"/>
      <c r="N34" s="95"/>
      <c r="O34" s="95"/>
      <c r="P34" s="96">
        <v>45121</v>
      </c>
      <c r="Q34" s="96">
        <v>45199</v>
      </c>
      <c r="R34" s="95"/>
      <c r="S34" s="97">
        <v>56</v>
      </c>
      <c r="T34" s="97">
        <v>0</v>
      </c>
      <c r="U34" s="97">
        <v>56</v>
      </c>
      <c r="V34" s="97">
        <v>0</v>
      </c>
      <c r="W34" s="96"/>
      <c r="X34" s="96"/>
      <c r="Y34" s="98"/>
      <c r="Z34" s="99">
        <v>0</v>
      </c>
      <c r="AA34" s="97">
        <v>1</v>
      </c>
      <c r="AB34" s="95" t="s">
        <v>353</v>
      </c>
      <c r="AC34" s="100"/>
      <c r="AD34" s="101">
        <v>0</v>
      </c>
      <c r="AE34" s="55">
        <v>0</v>
      </c>
      <c r="AF34" s="102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 t="str">
        <f>"     " &amp; TEXT(AE34,"#0.00%") &amp; " "</f>
        <v xml:space="preserve">     0.00% </v>
      </c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 t="str">
        <f>"" &amp; "현장 설치 및 시운전" &amp; "(조규철 선임)" &amp; " " &amp; IF(P34="","",TEXT(P34,"M/D-")) &amp; IF(Q34="","",TEXT(Q34,"M/D")) &amp; " "</f>
        <v xml:space="preserve">현장 설치 및 시운전(조규철 선임) 7/14-9/30 </v>
      </c>
      <c r="BY34" s="103"/>
      <c r="BZ34" s="103"/>
      <c r="CA34" s="103"/>
      <c r="CB34" s="103"/>
      <c r="CC34" s="103"/>
      <c r="CD34" s="103"/>
      <c r="CE34" s="103"/>
      <c r="CF34" s="103"/>
      <c r="CG34" s="103"/>
    </row>
    <row r="35" spans="1:85" ht="12" customHeight="1" outlineLevel="2">
      <c r="A35" s="93"/>
      <c r="B35" s="93"/>
      <c r="C35" s="93">
        <v>3</v>
      </c>
      <c r="D35" s="94" t="s">
        <v>367</v>
      </c>
      <c r="E35" s="95"/>
      <c r="F35" s="95"/>
      <c r="G35" s="95" t="s">
        <v>356</v>
      </c>
      <c r="H35" s="95"/>
      <c r="I35" s="95"/>
      <c r="J35" s="95"/>
      <c r="K35" s="95"/>
      <c r="L35" s="95"/>
      <c r="M35" s="95"/>
      <c r="N35" s="95"/>
      <c r="O35" s="95"/>
      <c r="P35" s="96">
        <v>44928</v>
      </c>
      <c r="Q35" s="96">
        <v>45199</v>
      </c>
      <c r="R35" s="95"/>
      <c r="S35" s="97">
        <v>195</v>
      </c>
      <c r="T35" s="97">
        <v>93</v>
      </c>
      <c r="U35" s="97">
        <v>195</v>
      </c>
      <c r="V35" s="97">
        <v>93</v>
      </c>
      <c r="W35" s="96"/>
      <c r="X35" s="96"/>
      <c r="Y35" s="98"/>
      <c r="Z35" s="99">
        <v>0</v>
      </c>
      <c r="AA35" s="97">
        <v>1</v>
      </c>
      <c r="AB35" s="95" t="s">
        <v>353</v>
      </c>
      <c r="AC35" s="100"/>
      <c r="AD35" s="101">
        <v>0.47692307692307695</v>
      </c>
      <c r="AE35" s="55">
        <v>0.47692307692307701</v>
      </c>
      <c r="AF35" s="102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 t="str">
        <f>"     " &amp; TEXT(AE35,"#0.00%") &amp; " "</f>
        <v xml:space="preserve">     47.69% </v>
      </c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 t="str">
        <f>"" &amp; "서류대응" &amp; "(조규철 선임)" &amp; " " &amp; IF(P35="","",TEXT(P35,"M/D-")) &amp; IF(Q35="","",TEXT(Q35,"M/D")) &amp; " "</f>
        <v xml:space="preserve">서류대응(조규철 선임) 1/2-9/30 </v>
      </c>
      <c r="BY35" s="103"/>
      <c r="BZ35" s="103"/>
      <c r="CA35" s="103"/>
      <c r="CB35" s="103"/>
      <c r="CC35" s="103"/>
      <c r="CD35" s="103"/>
      <c r="CE35" s="103"/>
      <c r="CF35" s="103"/>
      <c r="CG35" s="103"/>
    </row>
    <row r="36" spans="1:85" ht="12" customHeight="1" outlineLevel="1">
      <c r="A36" s="93"/>
      <c r="B36" s="93" t="s">
        <v>233</v>
      </c>
      <c r="C36" s="93">
        <v>2</v>
      </c>
      <c r="D36" s="94" t="s">
        <v>368</v>
      </c>
      <c r="E36" s="95"/>
      <c r="F36" s="95" t="s">
        <v>375</v>
      </c>
      <c r="G36" s="95"/>
      <c r="H36" s="95"/>
      <c r="I36" s="95"/>
      <c r="J36" s="95"/>
      <c r="K36" s="95"/>
      <c r="L36" s="95"/>
      <c r="M36" s="95"/>
      <c r="N36" s="95"/>
      <c r="O36" s="95"/>
      <c r="P36" s="96">
        <v>44928</v>
      </c>
      <c r="Q36" s="96">
        <v>45199</v>
      </c>
      <c r="R36" s="95"/>
      <c r="S36" s="97">
        <v>389</v>
      </c>
      <c r="T36" s="97">
        <v>186</v>
      </c>
      <c r="U36" s="97">
        <v>195</v>
      </c>
      <c r="V36" s="97">
        <v>93</v>
      </c>
      <c r="W36" s="96"/>
      <c r="X36" s="96"/>
      <c r="Y36" s="98">
        <v>0</v>
      </c>
      <c r="Z36" s="99">
        <v>0</v>
      </c>
      <c r="AA36" s="97"/>
      <c r="AB36" s="95" t="s">
        <v>319</v>
      </c>
      <c r="AC36" s="100"/>
      <c r="AD36" s="101">
        <v>0.47814910025706941</v>
      </c>
      <c r="AE36" s="56">
        <v>0.47814910025706947</v>
      </c>
      <c r="AF36" s="102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 t="str">
        <f>"     " &amp; TEXT(AE36,"#0.00%") &amp; " "</f>
        <v xml:space="preserve">     47.81% </v>
      </c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 t="str">
        <f>"" &amp; "Deck 및 Conveyor" &amp; "(임성택 수석)" &amp; " " &amp; IF(P36="","",TEXT(P36,"M/D-")) &amp; IF(Q36="","",TEXT(Q36,"M/D")) &amp; " "</f>
        <v xml:space="preserve">Deck 및 Conveyor(임성택 수석) 1/2-9/30 </v>
      </c>
      <c r="BY36" s="103"/>
      <c r="BZ36" s="103"/>
      <c r="CA36" s="103"/>
      <c r="CB36" s="103"/>
      <c r="CC36" s="103"/>
      <c r="CD36" s="103"/>
      <c r="CE36" s="103"/>
      <c r="CF36" s="103"/>
      <c r="CG36" s="103"/>
    </row>
    <row r="37" spans="1:85" ht="12" customHeight="1" outlineLevel="2">
      <c r="A37" s="93"/>
      <c r="B37" s="93"/>
      <c r="C37" s="93">
        <v>3</v>
      </c>
      <c r="D37" s="94" t="s">
        <v>369</v>
      </c>
      <c r="E37" s="95"/>
      <c r="F37" s="95"/>
      <c r="G37" s="95" t="s">
        <v>360</v>
      </c>
      <c r="H37" s="95"/>
      <c r="I37" s="95"/>
      <c r="J37" s="95"/>
      <c r="K37" s="95"/>
      <c r="L37" s="95"/>
      <c r="M37" s="95"/>
      <c r="N37" s="95"/>
      <c r="O37" s="95"/>
      <c r="P37" s="96">
        <v>44928</v>
      </c>
      <c r="Q37" s="96">
        <v>44985</v>
      </c>
      <c r="R37" s="95"/>
      <c r="S37" s="97">
        <v>42</v>
      </c>
      <c r="T37" s="97">
        <v>42</v>
      </c>
      <c r="U37" s="97">
        <v>42</v>
      </c>
      <c r="V37" s="97">
        <v>42</v>
      </c>
      <c r="W37" s="96"/>
      <c r="X37" s="96"/>
      <c r="Y37" s="98"/>
      <c r="Z37" s="99">
        <v>0</v>
      </c>
      <c r="AA37" s="97">
        <v>1</v>
      </c>
      <c r="AB37" s="95" t="s">
        <v>351</v>
      </c>
      <c r="AC37" s="100"/>
      <c r="AD37" s="101">
        <v>1</v>
      </c>
      <c r="AE37" s="55">
        <v>1</v>
      </c>
      <c r="AF37" s="102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 t="str">
        <f>"   " &amp; TEXT(AE37,"#0.00%") &amp; " " &amp; "상세설계 및 승인도 작성" &amp; "(이형신 선임)" &amp; " " &amp; IF(P37="","",TEXT(P37,"M/D-")) &amp; IF(Q37="","",TEXT(Q37,"M/D")) &amp; " "</f>
        <v xml:space="preserve">   100.00% 상세설계 및 승인도 작성(이형신 선임) 1/2-2/28 </v>
      </c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</row>
    <row r="38" spans="1:85" ht="12" customHeight="1" outlineLevel="2">
      <c r="A38" s="93"/>
      <c r="B38" s="93"/>
      <c r="C38" s="93">
        <v>3</v>
      </c>
      <c r="D38" s="94" t="s">
        <v>370</v>
      </c>
      <c r="E38" s="95"/>
      <c r="F38" s="95"/>
      <c r="G38" s="95" t="s">
        <v>371</v>
      </c>
      <c r="H38" s="95"/>
      <c r="I38" s="95"/>
      <c r="J38" s="95"/>
      <c r="K38" s="95"/>
      <c r="L38" s="95"/>
      <c r="M38" s="95"/>
      <c r="N38" s="95"/>
      <c r="O38" s="95"/>
      <c r="P38" s="96">
        <v>44986</v>
      </c>
      <c r="Q38" s="96">
        <v>45076</v>
      </c>
      <c r="R38" s="95"/>
      <c r="S38" s="97">
        <v>65</v>
      </c>
      <c r="T38" s="97">
        <v>51</v>
      </c>
      <c r="U38" s="97">
        <v>65</v>
      </c>
      <c r="V38" s="97">
        <v>51</v>
      </c>
      <c r="W38" s="96"/>
      <c r="X38" s="96"/>
      <c r="Y38" s="98"/>
      <c r="Z38" s="99">
        <v>0</v>
      </c>
      <c r="AA38" s="97">
        <v>1</v>
      </c>
      <c r="AB38" s="95" t="s">
        <v>288</v>
      </c>
      <c r="AC38" s="100"/>
      <c r="AD38" s="101">
        <v>0.7846153846153846</v>
      </c>
      <c r="AE38" s="55">
        <v>0.78461538461538505</v>
      </c>
      <c r="AF38" s="102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 t="str">
        <f>"    " &amp; TEXT(AE38,"#0.00%") &amp; " " &amp; "설비 제작" &amp; "(TCL)" &amp; " " &amp; IF(P38="","",TEXT(P38,"M/D-")) &amp; IF(Q38="","",TEXT(Q38,"M/D")) &amp; " "</f>
        <v xml:space="preserve">    78.46% 설비 제작(TCL) 3/1-5/30 </v>
      </c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</row>
    <row r="39" spans="1:85" ht="12" customHeight="1" outlineLevel="2">
      <c r="A39" s="93"/>
      <c r="B39" s="93"/>
      <c r="C39" s="93">
        <v>3</v>
      </c>
      <c r="D39" s="94" t="s">
        <v>372</v>
      </c>
      <c r="E39" s="95"/>
      <c r="F39" s="95"/>
      <c r="G39" s="95" t="s">
        <v>366</v>
      </c>
      <c r="H39" s="95"/>
      <c r="I39" s="95"/>
      <c r="J39" s="95"/>
      <c r="K39" s="95"/>
      <c r="L39" s="95"/>
      <c r="M39" s="95"/>
      <c r="N39" s="95"/>
      <c r="O39" s="95"/>
      <c r="P39" s="96">
        <v>45078</v>
      </c>
      <c r="Q39" s="96">
        <v>45199</v>
      </c>
      <c r="R39" s="95"/>
      <c r="S39" s="97">
        <v>87</v>
      </c>
      <c r="T39" s="97">
        <v>0</v>
      </c>
      <c r="U39" s="97">
        <v>87</v>
      </c>
      <c r="V39" s="97">
        <v>0</v>
      </c>
      <c r="W39" s="96"/>
      <c r="X39" s="96"/>
      <c r="Y39" s="98"/>
      <c r="Z39" s="99">
        <v>0</v>
      </c>
      <c r="AA39" s="97">
        <v>1</v>
      </c>
      <c r="AB39" s="95" t="s">
        <v>353</v>
      </c>
      <c r="AC39" s="100"/>
      <c r="AD39" s="101">
        <v>0</v>
      </c>
      <c r="AE39" s="55">
        <v>0</v>
      </c>
      <c r="AF39" s="102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 t="str">
        <f>"    " &amp; TEXT(AE39,"#0.00%") &amp; " "</f>
        <v xml:space="preserve">    0.00% </v>
      </c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 t="str">
        <f>"" &amp; "현장 설치 및 시운전" &amp; "(조규철 선임)" &amp; " " &amp; IF(P39="","",TEXT(P39,"M/D-")) &amp; IF(Q39="","",TEXT(Q39,"M/D")) &amp; " "</f>
        <v xml:space="preserve">현장 설치 및 시운전(조규철 선임) 6/1-9/30 </v>
      </c>
      <c r="BY39" s="103"/>
      <c r="BZ39" s="103"/>
      <c r="CA39" s="103"/>
      <c r="CB39" s="103"/>
      <c r="CC39" s="103"/>
      <c r="CD39" s="103"/>
      <c r="CE39" s="103"/>
      <c r="CF39" s="103"/>
      <c r="CG39" s="103"/>
    </row>
    <row r="40" spans="1:85" ht="12" customHeight="1" outlineLevel="2">
      <c r="A40" s="93"/>
      <c r="B40" s="93"/>
      <c r="C40" s="93">
        <v>3</v>
      </c>
      <c r="D40" s="94" t="s">
        <v>373</v>
      </c>
      <c r="E40" s="95"/>
      <c r="F40" s="95"/>
      <c r="G40" s="95" t="s">
        <v>356</v>
      </c>
      <c r="H40" s="95"/>
      <c r="I40" s="95"/>
      <c r="J40" s="95"/>
      <c r="K40" s="95"/>
      <c r="L40" s="95"/>
      <c r="M40" s="95"/>
      <c r="N40" s="95"/>
      <c r="O40" s="95"/>
      <c r="P40" s="96">
        <v>44928</v>
      </c>
      <c r="Q40" s="96">
        <v>45199</v>
      </c>
      <c r="R40" s="95"/>
      <c r="S40" s="97">
        <v>195</v>
      </c>
      <c r="T40" s="97">
        <v>93</v>
      </c>
      <c r="U40" s="97">
        <v>195</v>
      </c>
      <c r="V40" s="97">
        <v>93</v>
      </c>
      <c r="W40" s="96"/>
      <c r="X40" s="96"/>
      <c r="Y40" s="98"/>
      <c r="Z40" s="99">
        <v>0</v>
      </c>
      <c r="AA40" s="97">
        <v>1</v>
      </c>
      <c r="AB40" s="95" t="s">
        <v>353</v>
      </c>
      <c r="AC40" s="100"/>
      <c r="AD40" s="101">
        <v>0.47692307692307695</v>
      </c>
      <c r="AE40" s="55">
        <v>0.47692307692307701</v>
      </c>
      <c r="AF40" s="102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 t="str">
        <f>"     " &amp; TEXT(AE40,"#0.00%") &amp; " "</f>
        <v xml:space="preserve">     47.69% </v>
      </c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 t="str">
        <f>"" &amp; "서류대응" &amp; "(조규철 선임)" &amp; " " &amp; IF(P40="","",TEXT(P40,"M/D-")) &amp; IF(Q40="","",TEXT(Q40,"M/D")) &amp; " "</f>
        <v xml:space="preserve">서류대응(조규철 선임) 1/2-9/30 </v>
      </c>
      <c r="BY40" s="103"/>
      <c r="BZ40" s="103"/>
      <c r="CA40" s="103"/>
      <c r="CB40" s="103"/>
      <c r="CC40" s="103"/>
      <c r="CD40" s="103"/>
      <c r="CE40" s="103"/>
      <c r="CF40" s="103"/>
      <c r="CG40" s="103"/>
    </row>
    <row r="41" spans="1:85" ht="12" customHeight="1" outlineLevel="1">
      <c r="A41" s="93"/>
      <c r="B41" s="93" t="s">
        <v>233</v>
      </c>
      <c r="C41" s="93">
        <v>2</v>
      </c>
      <c r="D41" s="94" t="s">
        <v>374</v>
      </c>
      <c r="E41" s="95"/>
      <c r="F41" s="95" t="s">
        <v>380</v>
      </c>
      <c r="G41" s="95"/>
      <c r="H41" s="95"/>
      <c r="I41" s="95"/>
      <c r="J41" s="95"/>
      <c r="K41" s="95"/>
      <c r="L41" s="95"/>
      <c r="M41" s="95"/>
      <c r="N41" s="95"/>
      <c r="O41" s="95"/>
      <c r="P41" s="96">
        <v>44928</v>
      </c>
      <c r="Q41" s="96">
        <v>45199</v>
      </c>
      <c r="R41" s="95"/>
      <c r="S41" s="97">
        <v>411</v>
      </c>
      <c r="T41" s="97">
        <v>194</v>
      </c>
      <c r="U41" s="97">
        <v>195</v>
      </c>
      <c r="V41" s="97">
        <v>93</v>
      </c>
      <c r="W41" s="96"/>
      <c r="X41" s="96"/>
      <c r="Y41" s="98">
        <v>0</v>
      </c>
      <c r="Z41" s="99">
        <v>0</v>
      </c>
      <c r="AA41" s="97"/>
      <c r="AB41" s="95" t="s">
        <v>319</v>
      </c>
      <c r="AC41" s="100"/>
      <c r="AD41" s="101">
        <v>0.47201946472019463</v>
      </c>
      <c r="AE41" s="56">
        <v>0.47201946472019479</v>
      </c>
      <c r="AF41" s="102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 t="str">
        <f>"   " &amp; TEXT(AE41,"#0.00%") &amp; " "</f>
        <v xml:space="preserve">   47.20% </v>
      </c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 t="str">
        <f>"" &amp; "GTP &amp; GTR" &amp; "(임성택 수석)" &amp; " " &amp; IF(P41="","",TEXT(P41,"M/D-")) &amp; IF(Q41="","",TEXT(Q41,"M/D")) &amp; " "</f>
        <v xml:space="preserve">GTP &amp; GTR(임성택 수석) 1/2-9/30 </v>
      </c>
      <c r="BY41" s="103"/>
      <c r="BZ41" s="103"/>
      <c r="CA41" s="103"/>
      <c r="CB41" s="103"/>
      <c r="CC41" s="103"/>
      <c r="CD41" s="103"/>
      <c r="CE41" s="103"/>
      <c r="CF41" s="103"/>
      <c r="CG41" s="103"/>
    </row>
    <row r="42" spans="1:85" ht="12" customHeight="1" outlineLevel="2">
      <c r="A42" s="93"/>
      <c r="B42" s="93"/>
      <c r="C42" s="93">
        <v>3</v>
      </c>
      <c r="D42" s="94" t="s">
        <v>376</v>
      </c>
      <c r="E42" s="95"/>
      <c r="F42" s="95"/>
      <c r="G42" s="95" t="s">
        <v>360</v>
      </c>
      <c r="H42" s="95"/>
      <c r="I42" s="95"/>
      <c r="J42" s="95"/>
      <c r="K42" s="95"/>
      <c r="L42" s="95"/>
      <c r="M42" s="95"/>
      <c r="N42" s="95"/>
      <c r="O42" s="95"/>
      <c r="P42" s="96">
        <v>44928</v>
      </c>
      <c r="Q42" s="96">
        <v>44985</v>
      </c>
      <c r="R42" s="95"/>
      <c r="S42" s="97">
        <v>42</v>
      </c>
      <c r="T42" s="97">
        <v>42</v>
      </c>
      <c r="U42" s="97">
        <v>42</v>
      </c>
      <c r="V42" s="97">
        <v>42</v>
      </c>
      <c r="W42" s="96"/>
      <c r="X42" s="96"/>
      <c r="Y42" s="98"/>
      <c r="Z42" s="99">
        <v>0</v>
      </c>
      <c r="AA42" s="97">
        <v>1</v>
      </c>
      <c r="AB42" s="95" t="s">
        <v>351</v>
      </c>
      <c r="AC42" s="100"/>
      <c r="AD42" s="101">
        <v>1</v>
      </c>
      <c r="AE42" s="55">
        <v>1</v>
      </c>
      <c r="AF42" s="102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 t="str">
        <f>"   " &amp; TEXT(AE42,"#0.00%") &amp; " " &amp; "상세설계 및 승인도 작성" &amp; "(이형신 선임)" &amp; " " &amp; IF(P42="","",TEXT(P42,"M/D-")) &amp; IF(Q42="","",TEXT(Q42,"M/D")) &amp; " "</f>
        <v xml:space="preserve">   100.00% 상세설계 및 승인도 작성(이형신 선임) 1/2-2/28 </v>
      </c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</row>
    <row r="43" spans="1:85" ht="12" customHeight="1" outlineLevel="2">
      <c r="A43" s="93"/>
      <c r="B43" s="93"/>
      <c r="C43" s="93">
        <v>3</v>
      </c>
      <c r="D43" s="94" t="s">
        <v>377</v>
      </c>
      <c r="E43" s="95"/>
      <c r="F43" s="95"/>
      <c r="G43" s="95" t="s">
        <v>371</v>
      </c>
      <c r="H43" s="95"/>
      <c r="I43" s="95"/>
      <c r="J43" s="95"/>
      <c r="K43" s="95"/>
      <c r="L43" s="95"/>
      <c r="M43" s="95"/>
      <c r="N43" s="95"/>
      <c r="O43" s="95"/>
      <c r="P43" s="96">
        <v>44986</v>
      </c>
      <c r="Q43" s="96">
        <v>45076</v>
      </c>
      <c r="R43" s="95"/>
      <c r="S43" s="97">
        <v>65</v>
      </c>
      <c r="T43" s="97">
        <v>51</v>
      </c>
      <c r="U43" s="97">
        <v>65</v>
      </c>
      <c r="V43" s="97">
        <v>51</v>
      </c>
      <c r="W43" s="96"/>
      <c r="X43" s="96"/>
      <c r="Y43" s="98"/>
      <c r="Z43" s="99">
        <v>0</v>
      </c>
      <c r="AA43" s="97">
        <v>1</v>
      </c>
      <c r="AB43" s="95" t="s">
        <v>288</v>
      </c>
      <c r="AC43" s="100"/>
      <c r="AD43" s="101">
        <v>0.7846153846153846</v>
      </c>
      <c r="AE43" s="55">
        <v>0.78461538461538505</v>
      </c>
      <c r="AF43" s="102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 t="str">
        <f>"    " &amp; TEXT(AE43,"#0.00%") &amp; " " &amp; "설비 제작" &amp; "(TCL)" &amp; " " &amp; IF(P43="","",TEXT(P43,"M/D-")) &amp; IF(Q43="","",TEXT(Q43,"M/D")) &amp; " "</f>
        <v xml:space="preserve">    78.46% 설비 제작(TCL) 3/1-5/30 </v>
      </c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</row>
    <row r="44" spans="1:85" ht="12" customHeight="1" outlineLevel="2">
      <c r="A44" s="93"/>
      <c r="B44" s="93"/>
      <c r="C44" s="93">
        <v>3</v>
      </c>
      <c r="D44" s="94" t="s">
        <v>378</v>
      </c>
      <c r="E44" s="95"/>
      <c r="F44" s="95"/>
      <c r="G44" s="95" t="s">
        <v>364</v>
      </c>
      <c r="H44" s="95"/>
      <c r="I44" s="95"/>
      <c r="J44" s="95"/>
      <c r="K44" s="95"/>
      <c r="L44" s="95"/>
      <c r="M44" s="95"/>
      <c r="N44" s="95"/>
      <c r="O44" s="95"/>
      <c r="P44" s="96">
        <v>45046</v>
      </c>
      <c r="Q44" s="96">
        <v>45106</v>
      </c>
      <c r="R44" s="95"/>
      <c r="S44" s="97">
        <v>44</v>
      </c>
      <c r="T44" s="97">
        <v>8</v>
      </c>
      <c r="U44" s="97">
        <v>44</v>
      </c>
      <c r="V44" s="97">
        <v>8</v>
      </c>
      <c r="W44" s="96"/>
      <c r="X44" s="96"/>
      <c r="Y44" s="98"/>
      <c r="Z44" s="99">
        <v>0</v>
      </c>
      <c r="AA44" s="97">
        <v>1</v>
      </c>
      <c r="AB44" s="95" t="s">
        <v>381</v>
      </c>
      <c r="AC44" s="100"/>
      <c r="AD44" s="101">
        <v>0.18181818181818182</v>
      </c>
      <c r="AE44" s="55">
        <v>0.18181818181818199</v>
      </c>
      <c r="AF44" s="102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 t="str">
        <f>"    " &amp; TEXT(AE44,"#0.00%") &amp; " "</f>
        <v xml:space="preserve">    18.18% </v>
      </c>
      <c r="BD44" s="103"/>
      <c r="BE44" s="103"/>
      <c r="BF44" s="103"/>
      <c r="BG44" s="103"/>
      <c r="BH44" s="103"/>
      <c r="BI44" s="103"/>
      <c r="BJ44" s="103" t="str">
        <f>"     " &amp; "사내 테스트" &amp; "(박찬경 수석)" &amp; " " &amp; IF(P44="","",TEXT(P44,"M/D-")) &amp; IF(Q44="","",TEXT(Q44,"M/D")) &amp; " "</f>
        <v xml:space="preserve">     사내 테스트(박찬경 수석) 4/30-6/29 </v>
      </c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</row>
    <row r="45" spans="1:85" ht="12" customHeight="1" outlineLevel="2">
      <c r="A45" s="93"/>
      <c r="B45" s="93"/>
      <c r="C45" s="93">
        <v>3</v>
      </c>
      <c r="D45" s="94" t="s">
        <v>379</v>
      </c>
      <c r="E45" s="95"/>
      <c r="F45" s="95"/>
      <c r="G45" s="95" t="s">
        <v>382</v>
      </c>
      <c r="H45" s="95"/>
      <c r="I45" s="95"/>
      <c r="J45" s="95"/>
      <c r="K45" s="95"/>
      <c r="L45" s="95"/>
      <c r="M45" s="95"/>
      <c r="N45" s="95"/>
      <c r="O45" s="95"/>
      <c r="P45" s="96">
        <v>45108</v>
      </c>
      <c r="Q45" s="96">
        <v>45198</v>
      </c>
      <c r="R45" s="95"/>
      <c r="S45" s="97">
        <v>65</v>
      </c>
      <c r="T45" s="97">
        <v>0</v>
      </c>
      <c r="U45" s="97">
        <v>65</v>
      </c>
      <c r="V45" s="97">
        <v>0</v>
      </c>
      <c r="W45" s="96"/>
      <c r="X45" s="96"/>
      <c r="Y45" s="98"/>
      <c r="Z45" s="99">
        <v>0</v>
      </c>
      <c r="AA45" s="97">
        <v>1</v>
      </c>
      <c r="AB45" s="95" t="s">
        <v>383</v>
      </c>
      <c r="AC45" s="100"/>
      <c r="AD45" s="101">
        <v>0</v>
      </c>
      <c r="AE45" s="55">
        <v>0</v>
      </c>
      <c r="AF45" s="102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 t="str">
        <f>"      " &amp; TEXT(AE45,"#0.00%") &amp; " "</f>
        <v xml:space="preserve">      0.00% </v>
      </c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 t="str">
        <f>"      " &amp; "설치 및 조정" &amp; "(김지한 수석)" &amp; " " &amp; IF(P45="","",TEXT(P45,"M/D-")) &amp; IF(Q45="","",TEXT(Q45,"M/D")) &amp; " "</f>
        <v xml:space="preserve">      설치 및 조정(김지한 수석) 7/1-9/29 </v>
      </c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</row>
    <row r="46" spans="1:85" ht="12" customHeight="1" outlineLevel="2">
      <c r="A46" s="93"/>
      <c r="B46" s="93"/>
      <c r="C46" s="93">
        <v>3</v>
      </c>
      <c r="D46" s="94" t="s">
        <v>414</v>
      </c>
      <c r="E46" s="95"/>
      <c r="F46" s="95"/>
      <c r="G46" s="95" t="s">
        <v>356</v>
      </c>
      <c r="H46" s="95"/>
      <c r="I46" s="95"/>
      <c r="J46" s="95"/>
      <c r="K46" s="95"/>
      <c r="L46" s="95"/>
      <c r="M46" s="95"/>
      <c r="N46" s="95"/>
      <c r="O46" s="95"/>
      <c r="P46" s="96">
        <v>44928</v>
      </c>
      <c r="Q46" s="96">
        <v>45199</v>
      </c>
      <c r="R46" s="95"/>
      <c r="S46" s="97">
        <v>195</v>
      </c>
      <c r="T46" s="97">
        <v>93</v>
      </c>
      <c r="U46" s="97">
        <v>195</v>
      </c>
      <c r="V46" s="97">
        <v>93</v>
      </c>
      <c r="W46" s="96"/>
      <c r="X46" s="96"/>
      <c r="Y46" s="98"/>
      <c r="Z46" s="99">
        <v>0</v>
      </c>
      <c r="AA46" s="97">
        <v>1</v>
      </c>
      <c r="AB46" s="95" t="s">
        <v>383</v>
      </c>
      <c r="AC46" s="100"/>
      <c r="AD46" s="101">
        <v>0.47692307692307695</v>
      </c>
      <c r="AE46" s="55">
        <v>0.47692307692307701</v>
      </c>
      <c r="AF46" s="102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 t="str">
        <f>"     " &amp; TEXT(AE46,"#0.00%") &amp; " "</f>
        <v xml:space="preserve">     47.69% </v>
      </c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 t="str">
        <f>"" &amp; "서류대응" &amp; "(김지한 수석)" &amp; " " &amp; IF(P46="","",TEXT(P46,"M/D-")) &amp; IF(Q46="","",TEXT(Q46,"M/D")) &amp; " "</f>
        <v xml:space="preserve">서류대응(김지한 수석) 1/2-9/30 </v>
      </c>
      <c r="BY46" s="103"/>
      <c r="BZ46" s="103"/>
      <c r="CA46" s="103"/>
      <c r="CB46" s="103"/>
      <c r="CC46" s="103"/>
      <c r="CD46" s="103"/>
      <c r="CE46" s="103"/>
      <c r="CF46" s="103"/>
      <c r="CG46" s="103"/>
    </row>
    <row r="47" spans="1:85" ht="12" customHeight="1" outlineLevel="1">
      <c r="A47" s="93"/>
      <c r="B47" s="93" t="s">
        <v>233</v>
      </c>
      <c r="C47" s="93">
        <v>2</v>
      </c>
      <c r="D47" s="94" t="s">
        <v>554</v>
      </c>
      <c r="E47" s="95"/>
      <c r="F47" s="95" t="s">
        <v>555</v>
      </c>
      <c r="G47" s="95"/>
      <c r="H47" s="95"/>
      <c r="I47" s="95"/>
      <c r="J47" s="95"/>
      <c r="K47" s="95"/>
      <c r="L47" s="95"/>
      <c r="M47" s="95"/>
      <c r="N47" s="95"/>
      <c r="O47" s="95"/>
      <c r="P47" s="96">
        <v>44928</v>
      </c>
      <c r="Q47" s="96">
        <v>45199</v>
      </c>
      <c r="R47" s="95"/>
      <c r="S47" s="97">
        <v>390</v>
      </c>
      <c r="T47" s="97">
        <v>186</v>
      </c>
      <c r="U47" s="97">
        <v>195</v>
      </c>
      <c r="V47" s="97">
        <v>93</v>
      </c>
      <c r="W47" s="96"/>
      <c r="X47" s="96"/>
      <c r="Y47" s="98">
        <v>0</v>
      </c>
      <c r="Z47" s="99">
        <v>0</v>
      </c>
      <c r="AA47" s="97"/>
      <c r="AB47" s="95" t="s">
        <v>556</v>
      </c>
      <c r="AC47" s="100"/>
      <c r="AD47" s="101">
        <v>0.47692307692307695</v>
      </c>
      <c r="AE47" s="56">
        <v>0.47692307692307695</v>
      </c>
      <c r="AF47" s="102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 t="str">
        <f>"     " &amp; TEXT(AE47,"#0.00%") &amp; " "</f>
        <v xml:space="preserve">     47.69% </v>
      </c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 t="str">
        <f>"" &amp; "Sorter" &amp; "(서재민 수석)" &amp; " " &amp; IF(P47="","",TEXT(P47,"M/D-")) &amp; IF(Q47="","",TEXT(Q47,"M/D")) &amp; " "</f>
        <v xml:space="preserve">Sorter(서재민 수석) 1/2-9/30 </v>
      </c>
      <c r="BY47" s="103"/>
      <c r="BZ47" s="103"/>
      <c r="CA47" s="103"/>
      <c r="CB47" s="103"/>
      <c r="CC47" s="103"/>
      <c r="CD47" s="103"/>
      <c r="CE47" s="103"/>
      <c r="CF47" s="103"/>
      <c r="CG47" s="103"/>
    </row>
    <row r="48" spans="1:85" ht="12" customHeight="1" outlineLevel="2">
      <c r="A48" s="93"/>
      <c r="B48" s="93"/>
      <c r="C48" s="93">
        <v>3</v>
      </c>
      <c r="D48" s="94" t="s">
        <v>557</v>
      </c>
      <c r="E48" s="95"/>
      <c r="F48" s="95"/>
      <c r="G48" s="95" t="s">
        <v>360</v>
      </c>
      <c r="H48" s="95"/>
      <c r="I48" s="95"/>
      <c r="J48" s="95"/>
      <c r="K48" s="95"/>
      <c r="L48" s="95"/>
      <c r="M48" s="95"/>
      <c r="N48" s="95"/>
      <c r="O48" s="95"/>
      <c r="P48" s="96">
        <v>44928</v>
      </c>
      <c r="Q48" s="96">
        <v>44985</v>
      </c>
      <c r="R48" s="95"/>
      <c r="S48" s="97">
        <v>42</v>
      </c>
      <c r="T48" s="97">
        <v>42</v>
      </c>
      <c r="U48" s="97">
        <v>42</v>
      </c>
      <c r="V48" s="97">
        <v>42</v>
      </c>
      <c r="W48" s="96"/>
      <c r="X48" s="96"/>
      <c r="Y48" s="98"/>
      <c r="Z48" s="99">
        <v>0</v>
      </c>
      <c r="AA48" s="97">
        <v>1</v>
      </c>
      <c r="AB48" s="95" t="s">
        <v>556</v>
      </c>
      <c r="AC48" s="100"/>
      <c r="AD48" s="101">
        <v>1</v>
      </c>
      <c r="AE48" s="55">
        <v>1</v>
      </c>
      <c r="AF48" s="102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 t="str">
        <f>"   " &amp; TEXT(AE48,"#0.00%") &amp; " " &amp; "상세설계 및 승인도 작성" &amp; "(서재민 수석)" &amp; " " &amp; IF(P48="","",TEXT(P48,"M/D-")) &amp; IF(Q48="","",TEXT(Q48,"M/D")) &amp; " "</f>
        <v xml:space="preserve">   100.00% 상세설계 및 승인도 작성(서재민 수석) 1/2-2/28 </v>
      </c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</row>
    <row r="49" spans="1:85" ht="12" customHeight="1" outlineLevel="2">
      <c r="A49" s="93"/>
      <c r="B49" s="93"/>
      <c r="C49" s="93">
        <v>3</v>
      </c>
      <c r="D49" s="94" t="s">
        <v>558</v>
      </c>
      <c r="E49" s="95"/>
      <c r="F49" s="95"/>
      <c r="G49" s="95" t="s">
        <v>371</v>
      </c>
      <c r="H49" s="95"/>
      <c r="I49" s="95"/>
      <c r="J49" s="95"/>
      <c r="K49" s="95"/>
      <c r="L49" s="95"/>
      <c r="M49" s="95"/>
      <c r="N49" s="95"/>
      <c r="O49" s="95"/>
      <c r="P49" s="96">
        <v>44986</v>
      </c>
      <c r="Q49" s="96">
        <v>45091</v>
      </c>
      <c r="R49" s="95"/>
      <c r="S49" s="97">
        <v>76</v>
      </c>
      <c r="T49" s="97">
        <v>51</v>
      </c>
      <c r="U49" s="97">
        <v>76</v>
      </c>
      <c r="V49" s="97">
        <v>51</v>
      </c>
      <c r="W49" s="96"/>
      <c r="X49" s="96"/>
      <c r="Y49" s="98"/>
      <c r="Z49" s="99">
        <v>0</v>
      </c>
      <c r="AA49" s="97">
        <v>1</v>
      </c>
      <c r="AB49" s="95" t="s">
        <v>559</v>
      </c>
      <c r="AC49" s="100"/>
      <c r="AD49" s="101">
        <v>0.67105263157894735</v>
      </c>
      <c r="AE49" s="55">
        <v>0.67105263157894701</v>
      </c>
      <c r="AF49" s="102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 t="str">
        <f>"    " &amp; TEXT(AE49,"#0.00%") &amp; " "</f>
        <v xml:space="preserve">    67.11% </v>
      </c>
      <c r="BD49" s="103"/>
      <c r="BE49" s="103"/>
      <c r="BF49" s="103"/>
      <c r="BG49" s="103"/>
      <c r="BH49" s="103" t="str">
        <f>"    " &amp; "설비 제작" &amp; "(SNU)" &amp; " " &amp; IF(P49="","",TEXT(P49,"M/D-")) &amp; IF(Q49="","",TEXT(Q49,"M/D")) &amp; " "</f>
        <v xml:space="preserve">    설비 제작(SNU) 3/1-6/14 </v>
      </c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</row>
    <row r="50" spans="1:85" ht="12" customHeight="1" outlineLevel="2">
      <c r="A50" s="93"/>
      <c r="B50" s="93"/>
      <c r="C50" s="93">
        <v>3</v>
      </c>
      <c r="D50" s="94" t="s">
        <v>560</v>
      </c>
      <c r="E50" s="95"/>
      <c r="F50" s="95"/>
      <c r="G50" s="95" t="s">
        <v>382</v>
      </c>
      <c r="H50" s="95"/>
      <c r="I50" s="95"/>
      <c r="J50" s="95"/>
      <c r="K50" s="95"/>
      <c r="L50" s="95"/>
      <c r="M50" s="95"/>
      <c r="N50" s="95"/>
      <c r="O50" s="95"/>
      <c r="P50" s="96">
        <v>45092</v>
      </c>
      <c r="Q50" s="96">
        <v>45199</v>
      </c>
      <c r="R50" s="95"/>
      <c r="S50" s="97">
        <v>77</v>
      </c>
      <c r="T50" s="97">
        <v>0</v>
      </c>
      <c r="U50" s="97">
        <v>77</v>
      </c>
      <c r="V50" s="97">
        <v>0</v>
      </c>
      <c r="W50" s="96"/>
      <c r="X50" s="96"/>
      <c r="Y50" s="98"/>
      <c r="Z50" s="99">
        <v>0</v>
      </c>
      <c r="AA50" s="97">
        <v>1</v>
      </c>
      <c r="AB50" s="95" t="s">
        <v>556</v>
      </c>
      <c r="AC50" s="100"/>
      <c r="AD50" s="101">
        <v>0</v>
      </c>
      <c r="AE50" s="55">
        <v>0</v>
      </c>
      <c r="AF50" s="102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 t="str">
        <f>"    " &amp; TEXT(AE50,"#0.00%") &amp; " "</f>
        <v xml:space="preserve">    0.00% </v>
      </c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 t="str">
        <f>"" &amp; "설치 및 조정" &amp; "(서재민 수석)" &amp; " " &amp; IF(P50="","",TEXT(P50,"M/D-")) &amp; IF(Q50="","",TEXT(Q50,"M/D")) &amp; " "</f>
        <v xml:space="preserve">설치 및 조정(서재민 수석) 6/15-9/30 </v>
      </c>
      <c r="BY50" s="103"/>
      <c r="BZ50" s="103"/>
      <c r="CA50" s="103"/>
      <c r="CB50" s="103"/>
      <c r="CC50" s="103"/>
      <c r="CD50" s="103"/>
      <c r="CE50" s="103"/>
      <c r="CF50" s="103"/>
      <c r="CG50" s="103"/>
    </row>
    <row r="51" spans="1:85" ht="12" customHeight="1" outlineLevel="2">
      <c r="A51" s="93"/>
      <c r="B51" s="93"/>
      <c r="C51" s="93">
        <v>3</v>
      </c>
      <c r="D51" s="94" t="s">
        <v>561</v>
      </c>
      <c r="E51" s="95"/>
      <c r="F51" s="95"/>
      <c r="G51" s="95" t="s">
        <v>356</v>
      </c>
      <c r="H51" s="95"/>
      <c r="I51" s="95"/>
      <c r="J51" s="95"/>
      <c r="K51" s="95"/>
      <c r="L51" s="95"/>
      <c r="M51" s="95"/>
      <c r="N51" s="95"/>
      <c r="O51" s="95"/>
      <c r="P51" s="96">
        <v>44928</v>
      </c>
      <c r="Q51" s="96">
        <v>45199</v>
      </c>
      <c r="R51" s="95"/>
      <c r="S51" s="97">
        <v>195</v>
      </c>
      <c r="T51" s="97">
        <v>93</v>
      </c>
      <c r="U51" s="97">
        <v>195</v>
      </c>
      <c r="V51" s="97">
        <v>93</v>
      </c>
      <c r="W51" s="96"/>
      <c r="X51" s="96"/>
      <c r="Y51" s="98"/>
      <c r="Z51" s="99">
        <v>0</v>
      </c>
      <c r="AA51" s="97">
        <v>1</v>
      </c>
      <c r="AB51" s="95" t="s">
        <v>556</v>
      </c>
      <c r="AC51" s="100"/>
      <c r="AD51" s="101">
        <v>0.47692307692307695</v>
      </c>
      <c r="AE51" s="55">
        <v>0.47692307692307701</v>
      </c>
      <c r="AF51" s="102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 t="str">
        <f>"     " &amp; TEXT(AE51,"#0.00%") &amp; " "</f>
        <v xml:space="preserve">     47.69% </v>
      </c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 t="str">
        <f>"" &amp; "서류대응" &amp; "(서재민 수석)" &amp; " " &amp; IF(P51="","",TEXT(P51,"M/D-")) &amp; IF(Q51="","",TEXT(Q51,"M/D")) &amp; " "</f>
        <v xml:space="preserve">서류대응(서재민 수석) 1/2-9/30 </v>
      </c>
      <c r="BY51" s="103"/>
      <c r="BZ51" s="103"/>
      <c r="CA51" s="103"/>
      <c r="CB51" s="103"/>
      <c r="CC51" s="103"/>
      <c r="CD51" s="103"/>
      <c r="CE51" s="103"/>
      <c r="CF51" s="103"/>
      <c r="CG51" s="103"/>
    </row>
    <row r="52" spans="1:85" ht="12" customHeight="1" outlineLevel="2">
      <c r="A52" s="93"/>
      <c r="B52" s="93"/>
      <c r="C52" s="93">
        <v>0</v>
      </c>
      <c r="D52" s="94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6"/>
      <c r="Q52" s="96"/>
      <c r="R52" s="95"/>
      <c r="S52" s="97"/>
      <c r="T52" s="97"/>
      <c r="U52" s="97">
        <v>0</v>
      </c>
      <c r="V52" s="97">
        <v>0</v>
      </c>
      <c r="W52" s="96"/>
      <c r="X52" s="96"/>
      <c r="Y52" s="98"/>
      <c r="Z52" s="99">
        <v>0</v>
      </c>
      <c r="AA52" s="97"/>
      <c r="AB52" s="95"/>
      <c r="AC52" s="100"/>
      <c r="AD52" s="101"/>
      <c r="AE52" s="106"/>
      <c r="AF52" s="102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</row>
    <row r="53" spans="1:85" ht="12" customHeight="1">
      <c r="A53" s="93"/>
      <c r="B53" s="93" t="s">
        <v>233</v>
      </c>
      <c r="C53" s="93">
        <v>1</v>
      </c>
      <c r="D53" s="94" t="s">
        <v>247</v>
      </c>
      <c r="E53" s="95" t="s">
        <v>384</v>
      </c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6">
        <v>44935</v>
      </c>
      <c r="Q53" s="96">
        <v>45199</v>
      </c>
      <c r="R53" s="95"/>
      <c r="S53" s="97">
        <v>358</v>
      </c>
      <c r="T53" s="97">
        <v>176</v>
      </c>
      <c r="U53" s="97">
        <v>190</v>
      </c>
      <c r="V53" s="97">
        <v>88</v>
      </c>
      <c r="W53" s="96"/>
      <c r="X53" s="96"/>
      <c r="Y53" s="98">
        <v>0</v>
      </c>
      <c r="Z53" s="99">
        <v>0</v>
      </c>
      <c r="AA53" s="97"/>
      <c r="AB53" s="95" t="s">
        <v>385</v>
      </c>
      <c r="AC53" s="100"/>
      <c r="AD53" s="101">
        <v>0.49162011173184356</v>
      </c>
      <c r="AE53" s="56">
        <v>0.49162011173184367</v>
      </c>
      <c r="AF53" s="102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 t="str">
        <f>"     " &amp; TEXT(AE53,"#0.00%") &amp; " "</f>
        <v xml:space="preserve">     49.16% </v>
      </c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 t="str">
        <f>"" &amp; "자동창고 공사(전기제어)" &amp; "(조진영 수석)" &amp; " " &amp; IF(P53="","",TEXT(P53,"M/D-")) &amp; IF(Q53="","",TEXT(Q53,"M/D")) &amp; " "</f>
        <v xml:space="preserve">자동창고 공사(전기제어)(조진영 수석) 1/9-9/30 </v>
      </c>
      <c r="BY53" s="103"/>
      <c r="BZ53" s="103"/>
      <c r="CA53" s="103"/>
      <c r="CB53" s="103"/>
      <c r="CC53" s="103"/>
      <c r="CD53" s="103"/>
      <c r="CE53" s="103"/>
      <c r="CF53" s="103"/>
      <c r="CG53" s="103"/>
    </row>
    <row r="54" spans="1:85" ht="12" customHeight="1" outlineLevel="1">
      <c r="A54" s="93"/>
      <c r="B54" s="93" t="s">
        <v>233</v>
      </c>
      <c r="C54" s="93">
        <v>2</v>
      </c>
      <c r="D54" s="94" t="s">
        <v>248</v>
      </c>
      <c r="E54" s="95"/>
      <c r="F54" s="95" t="s">
        <v>386</v>
      </c>
      <c r="G54" s="95"/>
      <c r="H54" s="95"/>
      <c r="I54" s="95"/>
      <c r="J54" s="95"/>
      <c r="K54" s="95"/>
      <c r="L54" s="95"/>
      <c r="M54" s="95"/>
      <c r="N54" s="95"/>
      <c r="O54" s="95"/>
      <c r="P54" s="96">
        <v>44935</v>
      </c>
      <c r="Q54" s="96">
        <v>45199</v>
      </c>
      <c r="R54" s="95"/>
      <c r="S54" s="97">
        <v>358</v>
      </c>
      <c r="T54" s="97">
        <v>176</v>
      </c>
      <c r="U54" s="97">
        <v>190</v>
      </c>
      <c r="V54" s="97">
        <v>88</v>
      </c>
      <c r="W54" s="96"/>
      <c r="X54" s="96"/>
      <c r="Y54" s="98">
        <v>0</v>
      </c>
      <c r="Z54" s="99">
        <v>0</v>
      </c>
      <c r="AA54" s="97"/>
      <c r="AB54" s="95" t="s">
        <v>385</v>
      </c>
      <c r="AC54" s="100"/>
      <c r="AD54" s="101">
        <v>0.49162011173184356</v>
      </c>
      <c r="AE54" s="56">
        <v>0.49162011173184367</v>
      </c>
      <c r="AF54" s="102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 t="str">
        <f>"     " &amp; TEXT(AE54,"#0.00%") &amp; " "</f>
        <v xml:space="preserve">     49.16% </v>
      </c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 t="str">
        <f>"" &amp; "제어 공사" &amp; "(조진영 수석)" &amp; " " &amp; IF(P54="","",TEXT(P54,"M/D-")) &amp; IF(Q54="","",TEXT(Q54,"M/D")) &amp; " "</f>
        <v xml:space="preserve">제어 공사(조진영 수석) 1/9-9/30 </v>
      </c>
      <c r="BY54" s="103"/>
      <c r="BZ54" s="103"/>
      <c r="CA54" s="103"/>
      <c r="CB54" s="103"/>
      <c r="CC54" s="103"/>
      <c r="CD54" s="103"/>
      <c r="CE54" s="103"/>
      <c r="CF54" s="103"/>
      <c r="CG54" s="103"/>
    </row>
    <row r="55" spans="1:85" ht="12" customHeight="1" outlineLevel="2">
      <c r="A55" s="93"/>
      <c r="B55" s="93"/>
      <c r="C55" s="93">
        <v>3</v>
      </c>
      <c r="D55" s="94" t="s">
        <v>249</v>
      </c>
      <c r="E55" s="95"/>
      <c r="F55" s="95"/>
      <c r="G55" s="95" t="s">
        <v>360</v>
      </c>
      <c r="H55" s="95"/>
      <c r="I55" s="95"/>
      <c r="J55" s="95"/>
      <c r="K55" s="95"/>
      <c r="L55" s="95"/>
      <c r="M55" s="95"/>
      <c r="N55" s="95"/>
      <c r="O55" s="95"/>
      <c r="P55" s="96">
        <v>44935</v>
      </c>
      <c r="Q55" s="96">
        <v>45016</v>
      </c>
      <c r="R55" s="95"/>
      <c r="S55" s="97">
        <v>60</v>
      </c>
      <c r="T55" s="97">
        <v>60</v>
      </c>
      <c r="U55" s="97">
        <v>60</v>
      </c>
      <c r="V55" s="97">
        <v>60</v>
      </c>
      <c r="W55" s="96">
        <v>44705</v>
      </c>
      <c r="X55" s="96">
        <v>44723</v>
      </c>
      <c r="Y55" s="98">
        <v>12</v>
      </c>
      <c r="Z55" s="99">
        <v>12</v>
      </c>
      <c r="AA55" s="97">
        <v>1</v>
      </c>
      <c r="AB55" s="95" t="s">
        <v>385</v>
      </c>
      <c r="AC55" s="100"/>
      <c r="AD55" s="101">
        <v>1</v>
      </c>
      <c r="AE55" s="55">
        <v>1</v>
      </c>
      <c r="AF55" s="102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 t="str">
        <f>"      " &amp; TEXT(AE55,"#0.00%") &amp; " " &amp; "상세설계 및 승인도 작성" &amp; "(조진영 수석)" &amp; " " &amp; IF(P55="","",TEXT(P55,"M/D-")) &amp; IF(Q55="","",TEXT(Q55,"M/D")) &amp; " "</f>
        <v xml:space="preserve">      100.00% 상세설계 및 승인도 작성(조진영 수석) 1/9-3/31 </v>
      </c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</row>
    <row r="56" spans="1:85" ht="12" customHeight="1" outlineLevel="2">
      <c r="A56" s="93"/>
      <c r="B56" s="93"/>
      <c r="C56" s="93">
        <v>3</v>
      </c>
      <c r="D56" s="94" t="s">
        <v>250</v>
      </c>
      <c r="E56" s="95"/>
      <c r="F56" s="95"/>
      <c r="G56" s="95" t="s">
        <v>387</v>
      </c>
      <c r="H56" s="95"/>
      <c r="I56" s="95"/>
      <c r="J56" s="95"/>
      <c r="K56" s="95"/>
      <c r="L56" s="95"/>
      <c r="M56" s="95"/>
      <c r="N56" s="95"/>
      <c r="O56" s="95"/>
      <c r="P56" s="96">
        <v>45017</v>
      </c>
      <c r="Q56" s="96">
        <v>45092</v>
      </c>
      <c r="R56" s="95"/>
      <c r="S56" s="97">
        <v>54</v>
      </c>
      <c r="T56" s="97">
        <v>28</v>
      </c>
      <c r="U56" s="97">
        <v>54</v>
      </c>
      <c r="V56" s="97">
        <v>28</v>
      </c>
      <c r="W56" s="96">
        <v>44705</v>
      </c>
      <c r="X56" s="96">
        <v>44723</v>
      </c>
      <c r="Y56" s="98">
        <v>12</v>
      </c>
      <c r="Z56" s="99">
        <v>12</v>
      </c>
      <c r="AA56" s="97">
        <v>1</v>
      </c>
      <c r="AB56" s="95" t="s">
        <v>290</v>
      </c>
      <c r="AC56" s="100"/>
      <c r="AD56" s="101">
        <v>0.51851851851851849</v>
      </c>
      <c r="AE56" s="55">
        <v>0.51851851851851805</v>
      </c>
      <c r="AF56" s="102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 t="str">
        <f>"   " &amp; TEXT(AE56,"#0.00%") &amp; " "</f>
        <v xml:space="preserve">   51.85% </v>
      </c>
      <c r="BD56" s="103"/>
      <c r="BE56" s="103"/>
      <c r="BF56" s="103"/>
      <c r="BG56" s="103"/>
      <c r="BH56" s="103" t="str">
        <f>"     " &amp; "제어반(Panel) 제작" &amp; "(CMD)" &amp; " " &amp; IF(P56="","",TEXT(P56,"M/D-")) &amp; IF(Q56="","",TEXT(Q56,"M/D")) &amp; " "</f>
        <v xml:space="preserve">     제어반(Panel) 제작(CMD) 4/1-6/15 </v>
      </c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</row>
    <row r="57" spans="1:85" ht="12" customHeight="1" outlineLevel="2">
      <c r="A57" s="93"/>
      <c r="B57" s="93"/>
      <c r="C57" s="93">
        <v>3</v>
      </c>
      <c r="D57" s="94" t="s">
        <v>251</v>
      </c>
      <c r="E57" s="95"/>
      <c r="F57" s="95"/>
      <c r="G57" s="95" t="s">
        <v>388</v>
      </c>
      <c r="H57" s="95"/>
      <c r="I57" s="95"/>
      <c r="J57" s="95"/>
      <c r="K57" s="95"/>
      <c r="L57" s="95"/>
      <c r="M57" s="95"/>
      <c r="N57" s="95"/>
      <c r="O57" s="95"/>
      <c r="P57" s="96">
        <v>45094</v>
      </c>
      <c r="Q57" s="96">
        <v>45199</v>
      </c>
      <c r="R57" s="95"/>
      <c r="S57" s="97">
        <v>75</v>
      </c>
      <c r="T57" s="97">
        <v>0</v>
      </c>
      <c r="U57" s="97">
        <v>75</v>
      </c>
      <c r="V57" s="97">
        <v>0</v>
      </c>
      <c r="W57" s="96">
        <v>44705</v>
      </c>
      <c r="X57" s="96">
        <v>44723</v>
      </c>
      <c r="Y57" s="98">
        <v>12</v>
      </c>
      <c r="Z57" s="99">
        <v>12</v>
      </c>
      <c r="AA57" s="97">
        <v>1</v>
      </c>
      <c r="AB57" s="95" t="s">
        <v>290</v>
      </c>
      <c r="AC57" s="100"/>
      <c r="AD57" s="101">
        <v>0</v>
      </c>
      <c r="AE57" s="55">
        <v>0</v>
      </c>
      <c r="AF57" s="102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 t="str">
        <f>"      " &amp; TEXT(AE57,"#0.00%") &amp; " "</f>
        <v xml:space="preserve">      0.00% </v>
      </c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 t="str">
        <f>"" &amp; "전장 공사(배선,DUCT 등)" &amp; "(CMD)" &amp; " " &amp; IF(P57="","",TEXT(P57,"M/D-")) &amp; IF(Q57="","",TEXT(Q57,"M/D")) &amp; " "</f>
        <v xml:space="preserve">전장 공사(배선,DUCT 등)(CMD) 6/17-9/30 </v>
      </c>
      <c r="BY57" s="103"/>
      <c r="BZ57" s="103"/>
      <c r="CA57" s="103"/>
      <c r="CB57" s="103"/>
      <c r="CC57" s="103"/>
      <c r="CD57" s="103"/>
      <c r="CE57" s="103"/>
      <c r="CF57" s="103"/>
      <c r="CG57" s="103"/>
    </row>
    <row r="58" spans="1:85" ht="12" customHeight="1" outlineLevel="2">
      <c r="A58" s="93"/>
      <c r="B58" s="93"/>
      <c r="C58" s="93">
        <v>3</v>
      </c>
      <c r="D58" s="94" t="s">
        <v>252</v>
      </c>
      <c r="E58" s="95"/>
      <c r="F58" s="95"/>
      <c r="G58" s="95" t="s">
        <v>389</v>
      </c>
      <c r="H58" s="95"/>
      <c r="I58" s="95"/>
      <c r="J58" s="95"/>
      <c r="K58" s="95"/>
      <c r="L58" s="95"/>
      <c r="M58" s="95"/>
      <c r="N58" s="95"/>
      <c r="O58" s="95"/>
      <c r="P58" s="96">
        <v>45170</v>
      </c>
      <c r="Q58" s="96">
        <v>45199</v>
      </c>
      <c r="R58" s="95"/>
      <c r="S58" s="97">
        <v>21</v>
      </c>
      <c r="T58" s="97">
        <v>0</v>
      </c>
      <c r="U58" s="97">
        <v>21</v>
      </c>
      <c r="V58" s="97">
        <v>0</v>
      </c>
      <c r="W58" s="96">
        <v>44705</v>
      </c>
      <c r="X58" s="96">
        <v>44723</v>
      </c>
      <c r="Y58" s="98">
        <v>12</v>
      </c>
      <c r="Z58" s="99">
        <v>12</v>
      </c>
      <c r="AA58" s="97">
        <v>1</v>
      </c>
      <c r="AB58" s="95" t="s">
        <v>385</v>
      </c>
      <c r="AC58" s="100"/>
      <c r="AD58" s="101">
        <v>0</v>
      </c>
      <c r="AE58" s="55">
        <v>0</v>
      </c>
      <c r="AF58" s="102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 t="str">
        <f>"     " &amp; TEXT(AE58,"#0.00%") &amp; " "</f>
        <v xml:space="preserve">     0.00% </v>
      </c>
      <c r="BT58" s="103"/>
      <c r="BU58" s="103"/>
      <c r="BV58" s="103"/>
      <c r="BW58" s="103"/>
      <c r="BX58" s="103" t="str">
        <f>"" &amp; "I/O Check, 단동 Test" &amp; "(조진영 수석)" &amp; " " &amp; IF(P58="","",TEXT(P58,"M/D-")) &amp; IF(Q58="","",TEXT(Q58,"M/D")) &amp; " "</f>
        <v xml:space="preserve">I/O Check, 단동 Test(조진영 수석) 9/1-9/30 </v>
      </c>
      <c r="BY58" s="103"/>
      <c r="BZ58" s="103"/>
      <c r="CA58" s="103"/>
      <c r="CB58" s="103"/>
      <c r="CC58" s="103"/>
      <c r="CD58" s="103"/>
      <c r="CE58" s="103"/>
      <c r="CF58" s="103"/>
      <c r="CG58" s="103"/>
    </row>
    <row r="59" spans="1:85" ht="12" customHeight="1" outlineLevel="2">
      <c r="A59" s="93"/>
      <c r="B59" s="93"/>
      <c r="C59" s="93">
        <v>3</v>
      </c>
      <c r="D59" s="94" t="s">
        <v>253</v>
      </c>
      <c r="E59" s="95"/>
      <c r="F59" s="95"/>
      <c r="G59" s="95" t="s">
        <v>356</v>
      </c>
      <c r="H59" s="95"/>
      <c r="I59" s="95"/>
      <c r="J59" s="95"/>
      <c r="K59" s="95"/>
      <c r="L59" s="95"/>
      <c r="M59" s="95"/>
      <c r="N59" s="95"/>
      <c r="O59" s="95"/>
      <c r="P59" s="96">
        <v>44935</v>
      </c>
      <c r="Q59" s="96">
        <v>45140</v>
      </c>
      <c r="R59" s="95"/>
      <c r="S59" s="97">
        <v>148</v>
      </c>
      <c r="T59" s="97">
        <v>88</v>
      </c>
      <c r="U59" s="97">
        <v>148</v>
      </c>
      <c r="V59" s="97">
        <v>88</v>
      </c>
      <c r="W59" s="96">
        <v>44705</v>
      </c>
      <c r="X59" s="96">
        <v>44723</v>
      </c>
      <c r="Y59" s="98">
        <v>12</v>
      </c>
      <c r="Z59" s="99">
        <v>12</v>
      </c>
      <c r="AA59" s="97">
        <v>1</v>
      </c>
      <c r="AB59" s="95" t="s">
        <v>390</v>
      </c>
      <c r="AC59" s="100"/>
      <c r="AD59" s="101">
        <v>0.59459459459459463</v>
      </c>
      <c r="AE59" s="55">
        <v>0.59459459459459496</v>
      </c>
      <c r="AF59" s="102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 t="str">
        <f>"    " &amp; TEXT(AE59,"#0.00%") &amp; " "</f>
        <v xml:space="preserve">    59.46% </v>
      </c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 t="str">
        <f>"    " &amp; "서류대응" &amp; "(양종환 선임)" &amp; " " &amp; IF(P59="","",TEXT(P59,"M/D-")) &amp; IF(Q59="","",TEXT(Q59,"M/D")) &amp; " "</f>
        <v xml:space="preserve">    서류대응(양종환 선임) 1/9-8/2 </v>
      </c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</row>
    <row r="60" spans="1:85" ht="12" customHeight="1">
      <c r="A60" s="93"/>
      <c r="B60" s="93" t="s">
        <v>233</v>
      </c>
      <c r="C60" s="93">
        <v>1</v>
      </c>
      <c r="D60" s="94" t="s">
        <v>254</v>
      </c>
      <c r="E60" s="95" t="s">
        <v>391</v>
      </c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6">
        <v>44928</v>
      </c>
      <c r="Q60" s="96">
        <v>45199</v>
      </c>
      <c r="R60" s="95"/>
      <c r="S60" s="97">
        <v>390</v>
      </c>
      <c r="T60" s="97">
        <v>186</v>
      </c>
      <c r="U60" s="97">
        <v>195</v>
      </c>
      <c r="V60" s="97">
        <v>93</v>
      </c>
      <c r="W60" s="96"/>
      <c r="X60" s="96"/>
      <c r="Y60" s="98">
        <v>0</v>
      </c>
      <c r="Z60" s="99">
        <v>0</v>
      </c>
      <c r="AA60" s="97"/>
      <c r="AB60" s="95" t="s">
        <v>392</v>
      </c>
      <c r="AC60" s="100"/>
      <c r="AD60" s="101">
        <v>0.47692307692307695</v>
      </c>
      <c r="AE60" s="56">
        <v>0.47692307692307695</v>
      </c>
      <c r="AF60" s="102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 t="str">
        <f>"     " &amp; TEXT(AE60,"#0.00%") &amp; " "</f>
        <v xml:space="preserve">     47.69% </v>
      </c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 t="str">
        <f>"" &amp; "자동창고 공사(정보시스템)" &amp; "(이종훈 수석)" &amp; " " &amp; IF(P60="","",TEXT(P60,"M/D-")) &amp; IF(Q60="","",TEXT(Q60,"M/D")) &amp; " "</f>
        <v xml:space="preserve">자동창고 공사(정보시스템)(이종훈 수석) 1/2-9/30 </v>
      </c>
      <c r="BY60" s="103"/>
      <c r="BZ60" s="103"/>
      <c r="CA60" s="103"/>
      <c r="CB60" s="103"/>
      <c r="CC60" s="103"/>
      <c r="CD60" s="103"/>
      <c r="CE60" s="103"/>
      <c r="CF60" s="103"/>
      <c r="CG60" s="103"/>
    </row>
    <row r="61" spans="1:85" ht="12" customHeight="1" outlineLevel="1">
      <c r="A61" s="93"/>
      <c r="B61" s="93" t="s">
        <v>233</v>
      </c>
      <c r="C61" s="93">
        <v>2</v>
      </c>
      <c r="D61" s="94" t="s">
        <v>255</v>
      </c>
      <c r="E61" s="95"/>
      <c r="F61" s="95" t="s">
        <v>393</v>
      </c>
      <c r="G61" s="95"/>
      <c r="H61" s="95"/>
      <c r="I61" s="95"/>
      <c r="J61" s="95"/>
      <c r="K61" s="95"/>
      <c r="L61" s="95"/>
      <c r="M61" s="95"/>
      <c r="N61" s="95"/>
      <c r="O61" s="95"/>
      <c r="P61" s="96">
        <v>44928</v>
      </c>
      <c r="Q61" s="96">
        <v>45199</v>
      </c>
      <c r="R61" s="95"/>
      <c r="S61" s="97">
        <v>390</v>
      </c>
      <c r="T61" s="97">
        <v>186</v>
      </c>
      <c r="U61" s="97">
        <v>195</v>
      </c>
      <c r="V61" s="97">
        <v>93</v>
      </c>
      <c r="W61" s="96"/>
      <c r="X61" s="96"/>
      <c r="Y61" s="98">
        <v>0</v>
      </c>
      <c r="Z61" s="99">
        <v>0</v>
      </c>
      <c r="AA61" s="97"/>
      <c r="AB61" s="95" t="s">
        <v>392</v>
      </c>
      <c r="AC61" s="100"/>
      <c r="AD61" s="101">
        <v>0.47692307692307695</v>
      </c>
      <c r="AE61" s="56">
        <v>0.47692307692307695</v>
      </c>
      <c r="AF61" s="102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 t="str">
        <f>"     " &amp; TEXT(AE61,"#0.00%") &amp; " "</f>
        <v xml:space="preserve">     47.69% </v>
      </c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/>
      <c r="BV61" s="103"/>
      <c r="BW61" s="103"/>
      <c r="BX61" s="103" t="str">
        <f>"" &amp; "정보시스템(WCS)" &amp; "(이종훈 수석)" &amp; " " &amp; IF(P61="","",TEXT(P61,"M/D-")) &amp; IF(Q61="","",TEXT(Q61,"M/D")) &amp; " "</f>
        <v xml:space="preserve">정보시스템(WCS)(이종훈 수석) 1/2-9/30 </v>
      </c>
      <c r="BY61" s="103"/>
      <c r="BZ61" s="103"/>
      <c r="CA61" s="103"/>
      <c r="CB61" s="103"/>
      <c r="CC61" s="103"/>
      <c r="CD61" s="103"/>
      <c r="CE61" s="103"/>
      <c r="CF61" s="103"/>
      <c r="CG61" s="103"/>
    </row>
    <row r="62" spans="1:85" ht="12" customHeight="1" outlineLevel="2">
      <c r="A62" s="93"/>
      <c r="B62" s="93"/>
      <c r="C62" s="93">
        <v>3</v>
      </c>
      <c r="D62" s="94" t="s">
        <v>256</v>
      </c>
      <c r="E62" s="95"/>
      <c r="F62" s="95"/>
      <c r="G62" s="95" t="s">
        <v>394</v>
      </c>
      <c r="H62" s="95"/>
      <c r="I62" s="95"/>
      <c r="J62" s="95"/>
      <c r="K62" s="95"/>
      <c r="L62" s="95"/>
      <c r="M62" s="95"/>
      <c r="N62" s="95"/>
      <c r="O62" s="95"/>
      <c r="P62" s="96">
        <v>44928</v>
      </c>
      <c r="Q62" s="96">
        <v>44985</v>
      </c>
      <c r="R62" s="95"/>
      <c r="S62" s="97">
        <v>42</v>
      </c>
      <c r="T62" s="97">
        <v>42</v>
      </c>
      <c r="U62" s="97">
        <v>42</v>
      </c>
      <c r="V62" s="97">
        <v>42</v>
      </c>
      <c r="W62" s="96"/>
      <c r="X62" s="96"/>
      <c r="Y62" s="98"/>
      <c r="Z62" s="99">
        <v>0</v>
      </c>
      <c r="AA62" s="97">
        <v>1</v>
      </c>
      <c r="AB62" s="95" t="s">
        <v>392</v>
      </c>
      <c r="AC62" s="100"/>
      <c r="AD62" s="101">
        <v>1</v>
      </c>
      <c r="AE62" s="55">
        <v>1</v>
      </c>
      <c r="AF62" s="102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 t="str">
        <f>"   " &amp; TEXT(AE62,"#0.00%") &amp; " " &amp; "분석(인터뷰 &amp; Process)" &amp; "(이종훈 수석)" &amp; " " &amp; IF(P62="","",TEXT(P62,"M/D-")) &amp; IF(Q62="","",TEXT(Q62,"M/D")) &amp; " "</f>
        <v xml:space="preserve">   100.00% 분석(인터뷰 &amp; Process)(이종훈 수석) 1/2-2/28 </v>
      </c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</row>
    <row r="63" spans="1:85" ht="12" customHeight="1" outlineLevel="2">
      <c r="A63" s="93"/>
      <c r="B63" s="93"/>
      <c r="C63" s="93">
        <v>3</v>
      </c>
      <c r="D63" s="94" t="s">
        <v>257</v>
      </c>
      <c r="E63" s="95"/>
      <c r="F63" s="95"/>
      <c r="G63" s="95" t="s">
        <v>395</v>
      </c>
      <c r="H63" s="95"/>
      <c r="I63" s="95"/>
      <c r="J63" s="95"/>
      <c r="K63" s="95"/>
      <c r="L63" s="95"/>
      <c r="M63" s="95"/>
      <c r="N63" s="95"/>
      <c r="O63" s="95"/>
      <c r="P63" s="96">
        <v>44986</v>
      </c>
      <c r="Q63" s="96">
        <v>45046</v>
      </c>
      <c r="R63" s="95"/>
      <c r="S63" s="97">
        <v>43</v>
      </c>
      <c r="T63" s="97">
        <v>43</v>
      </c>
      <c r="U63" s="97">
        <v>43</v>
      </c>
      <c r="V63" s="97">
        <v>43</v>
      </c>
      <c r="W63" s="96"/>
      <c r="X63" s="96"/>
      <c r="Y63" s="98"/>
      <c r="Z63" s="99">
        <v>0</v>
      </c>
      <c r="AA63" s="97">
        <v>1</v>
      </c>
      <c r="AB63" s="95" t="s">
        <v>396</v>
      </c>
      <c r="AC63" s="100"/>
      <c r="AD63" s="101">
        <v>1</v>
      </c>
      <c r="AE63" s="55">
        <v>1</v>
      </c>
      <c r="AF63" s="102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 t="str">
        <f>" " &amp; TEXT(AE63,"#0.00%") &amp; " " &amp; "설계(Data base 및 UI 설계)" &amp; "(박상기 수석)" &amp; " " &amp; IF(P63="","",TEXT(P63,"M/D-")) &amp; IF(Q63="","",TEXT(Q63,"M/D")) &amp; " "</f>
        <v xml:space="preserve"> 100.00% 설계(Data base 및 UI 설계)(박상기 수석) 3/1-4/30 </v>
      </c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</row>
    <row r="64" spans="1:85" ht="12" customHeight="1" outlineLevel="2">
      <c r="A64" s="93"/>
      <c r="B64" s="93"/>
      <c r="C64" s="93">
        <v>3</v>
      </c>
      <c r="D64" s="94" t="s">
        <v>258</v>
      </c>
      <c r="E64" s="95"/>
      <c r="F64" s="95"/>
      <c r="G64" s="95" t="s">
        <v>397</v>
      </c>
      <c r="H64" s="95"/>
      <c r="I64" s="95"/>
      <c r="J64" s="95"/>
      <c r="K64" s="95"/>
      <c r="L64" s="95"/>
      <c r="M64" s="95"/>
      <c r="N64" s="95"/>
      <c r="O64" s="95"/>
      <c r="P64" s="96">
        <v>45047</v>
      </c>
      <c r="Q64" s="96">
        <v>45169</v>
      </c>
      <c r="R64" s="95"/>
      <c r="S64" s="97">
        <v>89</v>
      </c>
      <c r="T64" s="97">
        <v>8</v>
      </c>
      <c r="U64" s="97">
        <v>89</v>
      </c>
      <c r="V64" s="97">
        <v>8</v>
      </c>
      <c r="W64" s="96"/>
      <c r="X64" s="96"/>
      <c r="Y64" s="98"/>
      <c r="Z64" s="99">
        <v>0</v>
      </c>
      <c r="AA64" s="97">
        <v>1</v>
      </c>
      <c r="AB64" s="95" t="s">
        <v>396</v>
      </c>
      <c r="AC64" s="100"/>
      <c r="AD64" s="101">
        <v>8.98876404494382E-2</v>
      </c>
      <c r="AE64" s="55">
        <v>8.98876404494382E-2</v>
      </c>
      <c r="AF64" s="102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 t="str">
        <f>"     " &amp; TEXT(AE64,"#0.00%") &amp; " "</f>
        <v xml:space="preserve">     8.99% </v>
      </c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 t="str">
        <f>"     " &amp; "개발(Pgm &amp; Debugging)" &amp; "(박상기 수석)" &amp; " " &amp; IF(P64="","",TEXT(P64,"M/D-")) &amp; IF(Q64="","",TEXT(Q64,"M/D")) &amp; " "</f>
        <v xml:space="preserve">     개발(Pgm &amp; Debugging)(박상기 수석) 5/1-8/31 </v>
      </c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</row>
    <row r="65" spans="1:85" ht="12" customHeight="1" outlineLevel="2">
      <c r="A65" s="93"/>
      <c r="B65" s="93"/>
      <c r="C65" s="93">
        <v>3</v>
      </c>
      <c r="D65" s="94" t="s">
        <v>259</v>
      </c>
      <c r="E65" s="95"/>
      <c r="F65" s="95"/>
      <c r="G65" s="95" t="s">
        <v>398</v>
      </c>
      <c r="H65" s="95"/>
      <c r="I65" s="95"/>
      <c r="J65" s="95"/>
      <c r="K65" s="95"/>
      <c r="L65" s="95"/>
      <c r="M65" s="95"/>
      <c r="N65" s="95"/>
      <c r="O65" s="95"/>
      <c r="P65" s="96">
        <v>45170</v>
      </c>
      <c r="Q65" s="96">
        <v>45199</v>
      </c>
      <c r="R65" s="95"/>
      <c r="S65" s="97">
        <v>21</v>
      </c>
      <c r="T65" s="97">
        <v>0</v>
      </c>
      <c r="U65" s="97">
        <v>21</v>
      </c>
      <c r="V65" s="97">
        <v>0</v>
      </c>
      <c r="W65" s="96"/>
      <c r="X65" s="96"/>
      <c r="Y65" s="98"/>
      <c r="Z65" s="99">
        <v>0</v>
      </c>
      <c r="AA65" s="97">
        <v>1</v>
      </c>
      <c r="AB65" s="95" t="s">
        <v>396</v>
      </c>
      <c r="AC65" s="100"/>
      <c r="AD65" s="101">
        <v>0</v>
      </c>
      <c r="AE65" s="55">
        <v>0</v>
      </c>
      <c r="AF65" s="102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 t="str">
        <f>"     " &amp; TEXT(AE65,"#0.00%") &amp; " "</f>
        <v xml:space="preserve">     0.00% </v>
      </c>
      <c r="BT65" s="103"/>
      <c r="BU65" s="103"/>
      <c r="BV65" s="103"/>
      <c r="BW65" s="103"/>
      <c r="BX65" s="103" t="str">
        <f>"" &amp; "현장설치" &amp; "(박상기 수석)" &amp; " " &amp; IF(P65="","",TEXT(P65,"M/D-")) &amp; IF(Q65="","",TEXT(Q65,"M/D")) &amp; " "</f>
        <v xml:space="preserve">현장설치(박상기 수석) 9/1-9/30 </v>
      </c>
      <c r="BY65" s="103"/>
      <c r="BZ65" s="103"/>
      <c r="CA65" s="103"/>
      <c r="CB65" s="103"/>
      <c r="CC65" s="103"/>
      <c r="CD65" s="103"/>
      <c r="CE65" s="103"/>
      <c r="CF65" s="103"/>
      <c r="CG65" s="103"/>
    </row>
    <row r="66" spans="1:85" ht="12" customHeight="1" outlineLevel="2">
      <c r="A66" s="93"/>
      <c r="B66" s="93"/>
      <c r="C66" s="93">
        <v>3</v>
      </c>
      <c r="D66" s="94" t="s">
        <v>260</v>
      </c>
      <c r="E66" s="95"/>
      <c r="F66" s="95"/>
      <c r="G66" s="95" t="s">
        <v>356</v>
      </c>
      <c r="H66" s="95"/>
      <c r="I66" s="95"/>
      <c r="J66" s="95"/>
      <c r="K66" s="95"/>
      <c r="L66" s="95"/>
      <c r="M66" s="95"/>
      <c r="N66" s="95"/>
      <c r="O66" s="95"/>
      <c r="P66" s="96">
        <v>44928</v>
      </c>
      <c r="Q66" s="96">
        <v>45199</v>
      </c>
      <c r="R66" s="95"/>
      <c r="S66" s="97">
        <v>195</v>
      </c>
      <c r="T66" s="97">
        <v>93</v>
      </c>
      <c r="U66" s="97">
        <v>195</v>
      </c>
      <c r="V66" s="97">
        <v>93</v>
      </c>
      <c r="W66" s="96"/>
      <c r="X66" s="96"/>
      <c r="Y66" s="98"/>
      <c r="Z66" s="99">
        <v>0</v>
      </c>
      <c r="AA66" s="97">
        <v>1</v>
      </c>
      <c r="AB66" s="95" t="s">
        <v>396</v>
      </c>
      <c r="AC66" s="100"/>
      <c r="AD66" s="101">
        <v>0.47692307692307695</v>
      </c>
      <c r="AE66" s="55">
        <v>0.47692307692307701</v>
      </c>
      <c r="AF66" s="102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 t="str">
        <f>"     " &amp; TEXT(AE66,"#0.00%") &amp; " "</f>
        <v xml:space="preserve">     47.69% </v>
      </c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 t="str">
        <f>"" &amp; "서류대응" &amp; "(박상기 수석)" &amp; " " &amp; IF(P66="","",TEXT(P66,"M/D-")) &amp; IF(Q66="","",TEXT(Q66,"M/D")) &amp; " "</f>
        <v xml:space="preserve">서류대응(박상기 수석) 1/2-9/30 </v>
      </c>
      <c r="BY66" s="103"/>
      <c r="BZ66" s="103"/>
      <c r="CA66" s="103"/>
      <c r="CB66" s="103"/>
      <c r="CC66" s="103"/>
      <c r="CD66" s="103"/>
      <c r="CE66" s="103"/>
      <c r="CF66" s="103"/>
      <c r="CG66" s="103"/>
    </row>
    <row r="67" spans="1:85" ht="12" customHeight="1">
      <c r="A67" s="93"/>
      <c r="B67" s="93" t="s">
        <v>233</v>
      </c>
      <c r="C67" s="93">
        <v>1</v>
      </c>
      <c r="D67" s="94" t="s">
        <v>261</v>
      </c>
      <c r="E67" s="95" t="s">
        <v>399</v>
      </c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6">
        <v>45200</v>
      </c>
      <c r="Q67" s="96">
        <v>45260</v>
      </c>
      <c r="R67" s="95"/>
      <c r="S67" s="97">
        <v>121</v>
      </c>
      <c r="T67" s="97">
        <v>0</v>
      </c>
      <c r="U67" s="97">
        <v>44</v>
      </c>
      <c r="V67" s="97">
        <v>0</v>
      </c>
      <c r="W67" s="96"/>
      <c r="X67" s="96"/>
      <c r="Y67" s="98">
        <v>0</v>
      </c>
      <c r="Z67" s="99">
        <v>0</v>
      </c>
      <c r="AA67" s="97"/>
      <c r="AB67" s="95" t="s">
        <v>319</v>
      </c>
      <c r="AC67" s="100"/>
      <c r="AD67" s="101">
        <v>0</v>
      </c>
      <c r="AE67" s="56">
        <v>0</v>
      </c>
      <c r="AF67" s="102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 t="str">
        <f>"" &amp; TEXT(AE67,"#0.00%") &amp; " "</f>
        <v xml:space="preserve">0.00% </v>
      </c>
      <c r="BY67" s="103"/>
      <c r="BZ67" s="103"/>
      <c r="CA67" s="103"/>
      <c r="CB67" s="103"/>
      <c r="CC67" s="103"/>
      <c r="CD67" s="103"/>
      <c r="CE67" s="103"/>
      <c r="CF67" s="103" t="str">
        <f>"     " &amp; "시운전 및 인수인계" &amp; "(임성택 수석)" &amp; " " &amp; IF(P67="","",TEXT(P67,"M/D-")) &amp; IF(Q67="","",TEXT(Q67,"M/D")) &amp; " "</f>
        <v xml:space="preserve">     시운전 및 인수인계(임성택 수석) 10/1-11/30 </v>
      </c>
      <c r="CG67" s="103"/>
    </row>
    <row r="68" spans="1:85" ht="12" customHeight="1" outlineLevel="1">
      <c r="A68" s="93"/>
      <c r="B68" s="93" t="s">
        <v>233</v>
      </c>
      <c r="C68" s="93">
        <v>2</v>
      </c>
      <c r="D68" s="94" t="s">
        <v>262</v>
      </c>
      <c r="E68" s="95"/>
      <c r="F68" s="95" t="s">
        <v>400</v>
      </c>
      <c r="G68" s="95"/>
      <c r="H68" s="95"/>
      <c r="I68" s="95"/>
      <c r="J68" s="95"/>
      <c r="K68" s="95"/>
      <c r="L68" s="95"/>
      <c r="M68" s="95"/>
      <c r="N68" s="95"/>
      <c r="O68" s="95"/>
      <c r="P68" s="96">
        <v>45200</v>
      </c>
      <c r="Q68" s="96">
        <v>45260</v>
      </c>
      <c r="R68" s="95"/>
      <c r="S68" s="97">
        <v>44</v>
      </c>
      <c r="T68" s="97">
        <v>0</v>
      </c>
      <c r="U68" s="97">
        <v>44</v>
      </c>
      <c r="V68" s="97">
        <v>0</v>
      </c>
      <c r="W68" s="96"/>
      <c r="X68" s="96"/>
      <c r="Y68" s="98">
        <v>0</v>
      </c>
      <c r="Z68" s="99">
        <v>0</v>
      </c>
      <c r="AA68" s="97"/>
      <c r="AB68" s="95" t="s">
        <v>385</v>
      </c>
      <c r="AC68" s="100"/>
      <c r="AD68" s="101">
        <v>0</v>
      </c>
      <c r="AE68" s="56">
        <v>0</v>
      </c>
      <c r="AF68" s="102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 t="str">
        <f>"" &amp; TEXT(AE68,"#0.00%") &amp; " "</f>
        <v xml:space="preserve">0.00% </v>
      </c>
      <c r="BY68" s="103"/>
      <c r="BZ68" s="103"/>
      <c r="CA68" s="103"/>
      <c r="CB68" s="103"/>
      <c r="CC68" s="103"/>
      <c r="CD68" s="103"/>
      <c r="CE68" s="103"/>
      <c r="CF68" s="103" t="str">
        <f>"     " &amp; "시운전" &amp; "(조진영 수석)" &amp; " " &amp; IF(P68="","",TEXT(P68,"M/D-")) &amp; IF(Q68="","",TEXT(Q68,"M/D")) &amp; " "</f>
        <v xml:space="preserve">     시운전(조진영 수석) 10/1-11/30 </v>
      </c>
      <c r="CG68" s="103"/>
    </row>
    <row r="69" spans="1:85" ht="12" customHeight="1" outlineLevel="2">
      <c r="A69" s="93"/>
      <c r="B69" s="93"/>
      <c r="C69" s="93">
        <v>3</v>
      </c>
      <c r="D69" s="94" t="s">
        <v>263</v>
      </c>
      <c r="E69" s="95"/>
      <c r="F69" s="95"/>
      <c r="G69" s="95" t="s">
        <v>401</v>
      </c>
      <c r="H69" s="95"/>
      <c r="I69" s="95"/>
      <c r="J69" s="95"/>
      <c r="K69" s="95"/>
      <c r="L69" s="95"/>
      <c r="M69" s="95"/>
      <c r="N69" s="95"/>
      <c r="O69" s="95"/>
      <c r="P69" s="96">
        <v>45200</v>
      </c>
      <c r="Q69" s="96">
        <v>45230</v>
      </c>
      <c r="R69" s="95"/>
      <c r="S69" s="97">
        <v>22</v>
      </c>
      <c r="T69" s="97">
        <v>0</v>
      </c>
      <c r="U69" s="97">
        <v>22</v>
      </c>
      <c r="V69" s="97">
        <v>0</v>
      </c>
      <c r="W69" s="96"/>
      <c r="X69" s="96"/>
      <c r="Y69" s="98"/>
      <c r="Z69" s="99">
        <v>0</v>
      </c>
      <c r="AA69" s="97">
        <v>1</v>
      </c>
      <c r="AB69" s="95" t="s">
        <v>385</v>
      </c>
      <c r="AC69" s="100"/>
      <c r="AD69" s="101">
        <v>0</v>
      </c>
      <c r="AE69" s="55">
        <v>0</v>
      </c>
      <c r="AF69" s="102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 t="str">
        <f>"" &amp; TEXT(AE69,"#0.00%") &amp; " "</f>
        <v xml:space="preserve">0.00% </v>
      </c>
      <c r="BY69" s="103"/>
      <c r="BZ69" s="103"/>
      <c r="CA69" s="103"/>
      <c r="CB69" s="103" t="str">
        <f>"   " &amp; "Off-Line Test" &amp; "(조진영 수석)" &amp; " " &amp; IF(P69="","",TEXT(P69,"M/D-")) &amp; IF(Q69="","",TEXT(Q69,"M/D")) &amp; " "</f>
        <v xml:space="preserve">   Off-Line Test(조진영 수석) 10/1-10/31 </v>
      </c>
      <c r="CC69" s="103"/>
      <c r="CD69" s="103"/>
      <c r="CE69" s="103"/>
      <c r="CF69" s="103"/>
      <c r="CG69" s="103"/>
    </row>
    <row r="70" spans="1:85" ht="12" customHeight="1" outlineLevel="2">
      <c r="A70" s="93"/>
      <c r="B70" s="93"/>
      <c r="C70" s="93">
        <v>3</v>
      </c>
      <c r="D70" s="94" t="s">
        <v>264</v>
      </c>
      <c r="E70" s="95"/>
      <c r="F70" s="95"/>
      <c r="G70" s="95" t="s">
        <v>402</v>
      </c>
      <c r="H70" s="95"/>
      <c r="I70" s="95"/>
      <c r="J70" s="95"/>
      <c r="K70" s="95"/>
      <c r="L70" s="95"/>
      <c r="M70" s="95"/>
      <c r="N70" s="95"/>
      <c r="O70" s="95"/>
      <c r="P70" s="96">
        <v>45231</v>
      </c>
      <c r="Q70" s="96">
        <v>45260</v>
      </c>
      <c r="R70" s="95"/>
      <c r="S70" s="97">
        <v>22</v>
      </c>
      <c r="T70" s="97">
        <v>0</v>
      </c>
      <c r="U70" s="97">
        <v>22</v>
      </c>
      <c r="V70" s="97">
        <v>0</v>
      </c>
      <c r="W70" s="96"/>
      <c r="X70" s="96"/>
      <c r="Y70" s="98"/>
      <c r="Z70" s="99">
        <v>0</v>
      </c>
      <c r="AA70" s="97">
        <v>1</v>
      </c>
      <c r="AB70" s="95" t="s">
        <v>396</v>
      </c>
      <c r="AC70" s="100"/>
      <c r="AD70" s="101">
        <v>0</v>
      </c>
      <c r="AE70" s="55">
        <v>0</v>
      </c>
      <c r="AF70" s="102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 t="str">
        <f>"   " &amp; TEXT(AE70,"#0.00%") &amp; " "</f>
        <v xml:space="preserve">   0.00% </v>
      </c>
      <c r="CC70" s="103"/>
      <c r="CD70" s="103"/>
      <c r="CE70" s="103"/>
      <c r="CF70" s="103" t="str">
        <f>"     " &amp; "On-Line Test" &amp; "(박상기 수석)" &amp; " " &amp; IF(P70="","",TEXT(P70,"M/D-")) &amp; IF(Q70="","",TEXT(Q70,"M/D")) &amp; " "</f>
        <v xml:space="preserve">     On-Line Test(박상기 수석) 11/1-11/30 </v>
      </c>
      <c r="CG70" s="103"/>
    </row>
    <row r="71" spans="1:85" ht="12" customHeight="1" outlineLevel="1">
      <c r="A71" s="93"/>
      <c r="B71" s="93" t="s">
        <v>233</v>
      </c>
      <c r="C71" s="93">
        <v>2</v>
      </c>
      <c r="D71" s="94" t="s">
        <v>403</v>
      </c>
      <c r="E71" s="95"/>
      <c r="F71" s="95" t="s">
        <v>404</v>
      </c>
      <c r="G71" s="95"/>
      <c r="H71" s="95"/>
      <c r="I71" s="95"/>
      <c r="J71" s="95"/>
      <c r="K71" s="95"/>
      <c r="L71" s="95"/>
      <c r="M71" s="95"/>
      <c r="N71" s="95"/>
      <c r="O71" s="95"/>
      <c r="P71" s="96">
        <v>45200</v>
      </c>
      <c r="Q71" s="96">
        <v>45260</v>
      </c>
      <c r="R71" s="95"/>
      <c r="S71" s="97">
        <v>77</v>
      </c>
      <c r="T71" s="97">
        <v>0</v>
      </c>
      <c r="U71" s="97">
        <v>44</v>
      </c>
      <c r="V71" s="97">
        <v>0</v>
      </c>
      <c r="W71" s="96"/>
      <c r="X71" s="96"/>
      <c r="Y71" s="98">
        <v>0</v>
      </c>
      <c r="Z71" s="99">
        <v>0</v>
      </c>
      <c r="AA71" s="97"/>
      <c r="AB71" s="95" t="s">
        <v>319</v>
      </c>
      <c r="AC71" s="100"/>
      <c r="AD71" s="101">
        <v>0</v>
      </c>
      <c r="AE71" s="56">
        <v>0</v>
      </c>
      <c r="AF71" s="102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 t="str">
        <f>"" &amp; TEXT(AE71,"#0.00%") &amp; " "</f>
        <v xml:space="preserve">0.00% </v>
      </c>
      <c r="BY71" s="103"/>
      <c r="BZ71" s="103"/>
      <c r="CA71" s="103"/>
      <c r="CB71" s="103"/>
      <c r="CC71" s="103"/>
      <c r="CD71" s="103"/>
      <c r="CE71" s="103"/>
      <c r="CF71" s="103" t="str">
        <f>"     " &amp; "인수인계" &amp; "(임성택 수석)" &amp; " " &amp; IF(P71="","",TEXT(P71,"M/D-")) &amp; IF(Q71="","",TEXT(Q71,"M/D")) &amp; " "</f>
        <v xml:space="preserve">     인수인계(임성택 수석) 10/1-11/30 </v>
      </c>
      <c r="CG71" s="103"/>
    </row>
    <row r="72" spans="1:85" ht="12" customHeight="1" outlineLevel="2">
      <c r="A72" s="93"/>
      <c r="B72" s="93"/>
      <c r="C72" s="93">
        <v>3</v>
      </c>
      <c r="D72" s="94" t="s">
        <v>405</v>
      </c>
      <c r="E72" s="95"/>
      <c r="F72" s="95"/>
      <c r="G72" s="95" t="s">
        <v>406</v>
      </c>
      <c r="H72" s="95"/>
      <c r="I72" s="95"/>
      <c r="J72" s="95"/>
      <c r="K72" s="95"/>
      <c r="L72" s="95"/>
      <c r="M72" s="95"/>
      <c r="N72" s="95"/>
      <c r="O72" s="95"/>
      <c r="P72" s="96">
        <v>45243</v>
      </c>
      <c r="Q72" s="96">
        <v>45257</v>
      </c>
      <c r="R72" s="95"/>
      <c r="S72" s="97">
        <v>33</v>
      </c>
      <c r="T72" s="97">
        <v>0</v>
      </c>
      <c r="U72" s="97">
        <v>11</v>
      </c>
      <c r="V72" s="97">
        <v>0</v>
      </c>
      <c r="W72" s="96"/>
      <c r="X72" s="96"/>
      <c r="Y72" s="98"/>
      <c r="Z72" s="99">
        <v>0</v>
      </c>
      <c r="AA72" s="97">
        <v>1</v>
      </c>
      <c r="AB72" s="95" t="s">
        <v>407</v>
      </c>
      <c r="AC72" s="100"/>
      <c r="AD72" s="101">
        <v>0</v>
      </c>
      <c r="AE72" s="55">
        <v>0</v>
      </c>
      <c r="AF72" s="102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 t="str">
        <f>" " &amp; TEXT(AE72,"#0.00%") &amp; " " &amp; "사용자 교육 및 인수인계" &amp; "(기구팀, 제어팀, 정보팀)" &amp; " " &amp; IF(P72="","",TEXT(P72,"M/D-")) &amp; IF(Q72="","",TEXT(Q72,"M/D")) &amp; " "</f>
        <v xml:space="preserve"> 0.00% 사용자 교육 및 인수인계(기구팀, 제어팀, 정보팀) 11/13-11/27 </v>
      </c>
      <c r="CE72" s="103"/>
      <c r="CF72" s="103"/>
      <c r="CG72" s="103"/>
    </row>
    <row r="73" spans="1:85" ht="12" customHeight="1" outlineLevel="2">
      <c r="A73" s="93"/>
      <c r="B73" s="93"/>
      <c r="C73" s="93">
        <v>3</v>
      </c>
      <c r="D73" s="94" t="s">
        <v>408</v>
      </c>
      <c r="E73" s="95"/>
      <c r="F73" s="95"/>
      <c r="G73" s="95" t="s">
        <v>356</v>
      </c>
      <c r="H73" s="95"/>
      <c r="I73" s="95"/>
      <c r="J73" s="95"/>
      <c r="K73" s="95"/>
      <c r="L73" s="95"/>
      <c r="M73" s="95"/>
      <c r="N73" s="95"/>
      <c r="O73" s="95"/>
      <c r="P73" s="96">
        <v>45200</v>
      </c>
      <c r="Q73" s="96">
        <v>45260</v>
      </c>
      <c r="R73" s="95"/>
      <c r="S73" s="97">
        <v>44</v>
      </c>
      <c r="T73" s="97">
        <v>0</v>
      </c>
      <c r="U73" s="97">
        <v>44</v>
      </c>
      <c r="V73" s="97">
        <v>0</v>
      </c>
      <c r="W73" s="96"/>
      <c r="X73" s="96"/>
      <c r="Y73" s="98"/>
      <c r="Z73" s="99">
        <v>0</v>
      </c>
      <c r="AA73" s="97">
        <v>1</v>
      </c>
      <c r="AB73" s="95" t="s">
        <v>353</v>
      </c>
      <c r="AC73" s="100"/>
      <c r="AD73" s="101">
        <v>0</v>
      </c>
      <c r="AE73" s="55">
        <v>0</v>
      </c>
      <c r="AF73" s="102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 t="str">
        <f>"" &amp; TEXT(AE73,"#0.00%") &amp; " "</f>
        <v xml:space="preserve">0.00% </v>
      </c>
      <c r="BY73" s="103"/>
      <c r="BZ73" s="103"/>
      <c r="CA73" s="103"/>
      <c r="CB73" s="103"/>
      <c r="CC73" s="103"/>
      <c r="CD73" s="103"/>
      <c r="CE73" s="103"/>
      <c r="CF73" s="103" t="str">
        <f>"     " &amp; "서류대응" &amp; "(조규철 선임)" &amp; " " &amp; IF(P73="","",TEXT(P73,"M/D-")) &amp; IF(Q73="","",TEXT(Q73,"M/D")) &amp; " "</f>
        <v xml:space="preserve">     서류대응(조규철 선임) 10/1-11/30 </v>
      </c>
      <c r="CG73" s="103"/>
    </row>
    <row r="74" spans="1:85" ht="12" customHeight="1">
      <c r="A74" s="107"/>
      <c r="B74" s="107"/>
      <c r="C74" s="107"/>
      <c r="D74" s="108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10"/>
      <c r="Q74" s="110"/>
      <c r="R74" s="109"/>
      <c r="S74" s="111"/>
      <c r="T74" s="111"/>
      <c r="U74" s="111"/>
      <c r="V74" s="111"/>
      <c r="W74" s="110"/>
      <c r="X74" s="110"/>
      <c r="Y74" s="112"/>
      <c r="Z74" s="113"/>
      <c r="AA74" s="111"/>
      <c r="AB74" s="109"/>
      <c r="AC74" s="114"/>
      <c r="AD74" s="115"/>
      <c r="AE74" s="116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  <c r="BU74" s="104"/>
      <c r="BV74" s="104"/>
      <c r="BW74" s="104"/>
      <c r="BX74" s="104"/>
      <c r="BY74" s="104"/>
      <c r="BZ74" s="104"/>
      <c r="CA74" s="104"/>
      <c r="CB74" s="104"/>
      <c r="CC74" s="104"/>
      <c r="CD74" s="104"/>
      <c r="CE74" s="104"/>
      <c r="CF74" s="104"/>
      <c r="CG74" s="104"/>
    </row>
  </sheetData>
  <sheetProtection formatCells="0" formatColumns="0" formatRows="0" insertColumns="0" insertRows="0" insertHyperlinks="0" deleteColumns="0" deleteRows="0" sort="0" autoFilter="0" pivotTables="0"/>
  <dataConsolidate/>
  <mergeCells count="51">
    <mergeCell ref="AV2:AY2"/>
    <mergeCell ref="D2:F2"/>
    <mergeCell ref="AF2:AI2"/>
    <mergeCell ref="AJ2:AM2"/>
    <mergeCell ref="AN2:AQ2"/>
    <mergeCell ref="AR2:AU2"/>
    <mergeCell ref="BX2:CA2"/>
    <mergeCell ref="CB2:CE2"/>
    <mergeCell ref="CF2:CI2"/>
    <mergeCell ref="A3:A4"/>
    <mergeCell ref="B3:B4"/>
    <mergeCell ref="C3:C4"/>
    <mergeCell ref="D3:D4"/>
    <mergeCell ref="E3:N4"/>
    <mergeCell ref="O3:O4"/>
    <mergeCell ref="P3:P4"/>
    <mergeCell ref="AZ2:BC2"/>
    <mergeCell ref="BD2:BG2"/>
    <mergeCell ref="BH2:BK2"/>
    <mergeCell ref="BL2:BO2"/>
    <mergeCell ref="BP2:BS2"/>
    <mergeCell ref="BT2:BW2"/>
    <mergeCell ref="AB3:AB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BL3:BO3"/>
    <mergeCell ref="AC3:AC4"/>
    <mergeCell ref="AD3:AD4"/>
    <mergeCell ref="AE3:AE4"/>
    <mergeCell ref="AF3:AI3"/>
    <mergeCell ref="AJ3:AM3"/>
    <mergeCell ref="AN3:AQ3"/>
    <mergeCell ref="AR3:AU3"/>
    <mergeCell ref="AV3:AY3"/>
    <mergeCell ref="AZ3:BC3"/>
    <mergeCell ref="BD3:BG3"/>
    <mergeCell ref="BH3:BK3"/>
    <mergeCell ref="BP3:BS3"/>
    <mergeCell ref="BT3:BW3"/>
    <mergeCell ref="BX3:CA3"/>
    <mergeCell ref="CB3:CE3"/>
    <mergeCell ref="CF3:CI3"/>
  </mergeCells>
  <phoneticPr fontId="4" type="noConversion"/>
  <conditionalFormatting sqref="D5:AD73">
    <cfRule type="expression" dxfId="0" priority="1">
      <formula>($B5="G")</formula>
    </cfRule>
  </conditionalFormatting>
  <hyperlinks>
    <hyperlink ref="AF1:BJ1" r:id="rId1" display="https://xlworks.net/xlgantt-project-scheduler/"/>
  </hyperlinks>
  <pageMargins left="0.19685039370078741" right="0.23622047244094491" top="0.43307086614173229" bottom="0.23622047244094491" header="0.23622047244094491" footer="0.19685039370078741"/>
  <pageSetup paperSize="9" scale="49" orientation="landscape" r:id="rId2"/>
  <headerFooter alignWithMargins="0">
    <oddFooter>&amp;L&amp;"-,보통"&amp;9XLGantt ©http://xlworks.net&amp;C&amp;"-,보통"&amp;9&amp;P/&amp;N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F1:Q12"/>
  <sheetViews>
    <sheetView view="pageBreakPreview" zoomScale="85" zoomScaleNormal="85" zoomScaleSheetLayoutView="85" workbookViewId="0">
      <selection activeCell="M26" sqref="M26"/>
    </sheetView>
  </sheetViews>
  <sheetFormatPr defaultColWidth="9" defaultRowHeight="16.5"/>
  <cols>
    <col min="1" max="2" width="9" style="10"/>
    <col min="3" max="3" width="9" style="10" customWidth="1"/>
    <col min="4" max="11" width="9" style="10"/>
    <col min="12" max="17" width="15.125" style="10" customWidth="1"/>
    <col min="18" max="16384" width="9" style="10"/>
  </cols>
  <sheetData>
    <row r="1" spans="6:17" ht="30" customHeight="1">
      <c r="F1" s="335" t="s">
        <v>39</v>
      </c>
      <c r="G1" s="335"/>
      <c r="H1" s="335"/>
      <c r="I1" s="335"/>
      <c r="J1" s="335"/>
      <c r="K1" s="335"/>
      <c r="L1" s="335"/>
      <c r="M1" s="335"/>
    </row>
    <row r="2" spans="6:17" ht="30" customHeight="1">
      <c r="F2" s="335"/>
      <c r="G2" s="335"/>
      <c r="H2" s="335"/>
      <c r="I2" s="335"/>
      <c r="J2" s="335"/>
      <c r="K2" s="335"/>
      <c r="L2" s="335"/>
      <c r="M2" s="335"/>
    </row>
    <row r="3" spans="6:17" ht="30" customHeight="1" thickBot="1">
      <c r="H3" s="16"/>
      <c r="L3" s="336" t="s">
        <v>40</v>
      </c>
      <c r="M3" s="336"/>
      <c r="N3" s="336"/>
      <c r="O3" s="336"/>
      <c r="P3" s="336"/>
      <c r="Q3" s="336"/>
    </row>
    <row r="4" spans="6:17" ht="36" customHeight="1">
      <c r="L4" s="17"/>
      <c r="M4" s="18" t="s">
        <v>41</v>
      </c>
      <c r="N4" s="18" t="s">
        <v>42</v>
      </c>
      <c r="O4" s="18" t="s">
        <v>43</v>
      </c>
      <c r="P4" s="18" t="s">
        <v>44</v>
      </c>
      <c r="Q4" s="19" t="s">
        <v>45</v>
      </c>
    </row>
    <row r="5" spans="6:17" ht="36" customHeight="1">
      <c r="L5" s="20" t="s">
        <v>46</v>
      </c>
      <c r="M5" s="21" t="s">
        <v>22</v>
      </c>
      <c r="N5" s="21">
        <v>4</v>
      </c>
      <c r="O5" s="21">
        <v>3</v>
      </c>
      <c r="P5" s="21">
        <v>2</v>
      </c>
      <c r="Q5" s="22">
        <v>1</v>
      </c>
    </row>
    <row r="6" spans="6:17" ht="36" customHeight="1">
      <c r="L6" s="20" t="s">
        <v>47</v>
      </c>
      <c r="M6" s="21">
        <v>5</v>
      </c>
      <c r="N6" s="23">
        <v>20</v>
      </c>
      <c r="O6" s="24">
        <v>15</v>
      </c>
      <c r="P6" s="25">
        <v>10</v>
      </c>
      <c r="Q6" s="26">
        <v>5</v>
      </c>
    </row>
    <row r="7" spans="6:17" ht="36" customHeight="1">
      <c r="L7" s="20" t="s">
        <v>48</v>
      </c>
      <c r="M7" s="21">
        <v>4</v>
      </c>
      <c r="N7" s="23">
        <v>16</v>
      </c>
      <c r="O7" s="24">
        <v>12</v>
      </c>
      <c r="P7" s="25">
        <v>8</v>
      </c>
      <c r="Q7" s="26">
        <v>4</v>
      </c>
    </row>
    <row r="8" spans="6:17" ht="36" customHeight="1">
      <c r="L8" s="20" t="s">
        <v>44</v>
      </c>
      <c r="M8" s="21">
        <v>3</v>
      </c>
      <c r="N8" s="24">
        <v>12</v>
      </c>
      <c r="O8" s="25">
        <v>9</v>
      </c>
      <c r="P8" s="25">
        <v>6</v>
      </c>
      <c r="Q8" s="26">
        <v>3</v>
      </c>
    </row>
    <row r="9" spans="6:17" ht="36" customHeight="1">
      <c r="L9" s="20" t="s">
        <v>49</v>
      </c>
      <c r="M9" s="21">
        <v>2</v>
      </c>
      <c r="N9" s="25">
        <v>8</v>
      </c>
      <c r="O9" s="25">
        <v>6</v>
      </c>
      <c r="P9" s="27">
        <v>4</v>
      </c>
      <c r="Q9" s="26">
        <v>2</v>
      </c>
    </row>
    <row r="10" spans="6:17" ht="36" customHeight="1" thickBot="1">
      <c r="L10" s="28" t="s">
        <v>50</v>
      </c>
      <c r="M10" s="29">
        <v>1</v>
      </c>
      <c r="N10" s="30">
        <v>4</v>
      </c>
      <c r="O10" s="30">
        <v>3</v>
      </c>
      <c r="P10" s="30">
        <v>2</v>
      </c>
      <c r="Q10" s="31">
        <v>1</v>
      </c>
    </row>
    <row r="11" spans="6:17" ht="30" customHeight="1"/>
    <row r="12" spans="6:17" ht="30" customHeight="1"/>
  </sheetData>
  <mergeCells count="2">
    <mergeCell ref="F1:M2"/>
    <mergeCell ref="L3:Q3"/>
  </mergeCells>
  <phoneticPr fontId="4" type="noConversion"/>
  <pageMargins left="0.11811023622047245" right="0.11811023622047245" top="0.74803149606299213" bottom="0.74803149606299213" header="0.31496062992125984" footer="0.31496062992125984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AI144"/>
  <sheetViews>
    <sheetView showGridLines="0" zoomScale="85" zoomScaleNormal="85" zoomScaleSheetLayoutView="85" workbookViewId="0">
      <pane xSplit="5" ySplit="5" topLeftCell="F36" activePane="bottomRight" state="frozen"/>
      <selection pane="topRight" activeCell="E1" sqref="E1"/>
      <selection pane="bottomLeft" activeCell="A6" sqref="A6"/>
      <selection pane="bottomRight" activeCell="F51" sqref="F51:F54"/>
    </sheetView>
  </sheetViews>
  <sheetFormatPr defaultRowHeight="13.5"/>
  <cols>
    <col min="1" max="1" width="2.875" style="1" customWidth="1"/>
    <col min="2" max="2" width="4.375" style="2" bestFit="1" customWidth="1"/>
    <col min="3" max="3" width="10.25" style="2" bestFit="1" customWidth="1"/>
    <col min="4" max="4" width="10.25" style="1" bestFit="1" customWidth="1"/>
    <col min="5" max="5" width="18.5" style="1" bestFit="1" customWidth="1"/>
    <col min="6" max="6" width="33.5" style="1" customWidth="1"/>
    <col min="7" max="7" width="11.75" style="2" bestFit="1" customWidth="1"/>
    <col min="8" max="8" width="61.625" style="3" customWidth="1"/>
    <col min="9" max="9" width="27.75" style="3" customWidth="1"/>
    <col min="10" max="11" width="4.625" style="3" bestFit="1" customWidth="1"/>
    <col min="12" max="12" width="4.625" style="3" customWidth="1"/>
    <col min="13" max="18" width="4.625" style="3" bestFit="1" customWidth="1"/>
    <col min="19" max="20" width="6.125" style="3" customWidth="1"/>
    <col min="21" max="21" width="8.5" style="2" bestFit="1" customWidth="1"/>
    <col min="22" max="22" width="118.25" style="4" customWidth="1"/>
    <col min="23" max="24" width="6.125" style="4" customWidth="1"/>
    <col min="25" max="25" width="6.125" style="2" customWidth="1"/>
    <col min="26" max="26" width="8.625" style="2" customWidth="1"/>
    <col min="27" max="27" width="12.5" style="2" bestFit="1" customWidth="1"/>
    <col min="28" max="30" width="8.625" style="2" customWidth="1"/>
    <col min="31" max="31" width="10.875" style="1" customWidth="1"/>
    <col min="32" max="236" width="9" style="1"/>
    <col min="237" max="237" width="4" style="1" customWidth="1"/>
    <col min="238" max="238" width="4.375" style="1" bestFit="1" customWidth="1"/>
    <col min="239" max="239" width="13.125" style="1" bestFit="1" customWidth="1"/>
    <col min="240" max="240" width="23.75" style="1" bestFit="1" customWidth="1"/>
    <col min="241" max="241" width="30.625" style="1" bestFit="1" customWidth="1"/>
    <col min="242" max="242" width="6.75" style="1" bestFit="1" customWidth="1"/>
    <col min="243" max="243" width="16.25" style="1" bestFit="1" customWidth="1"/>
    <col min="244" max="244" width="5" style="1" customWidth="1"/>
    <col min="245" max="245" width="11.125" style="1" bestFit="1" customWidth="1"/>
    <col min="246" max="246" width="7.125" style="1" bestFit="1" customWidth="1"/>
    <col min="247" max="247" width="5" style="1" bestFit="1" customWidth="1"/>
    <col min="248" max="248" width="5.25" style="1" customWidth="1"/>
    <col min="249" max="249" width="5.75" style="1" customWidth="1"/>
    <col min="250" max="250" width="4.125" style="1" customWidth="1"/>
    <col min="251" max="251" width="20.75" style="1" customWidth="1"/>
    <col min="252" max="252" width="8.5" style="1" customWidth="1"/>
    <col min="253" max="253" width="7.125" style="1" bestFit="1" customWidth="1"/>
    <col min="254" max="254" width="5" style="1" bestFit="1" customWidth="1"/>
    <col min="255" max="255" width="8.25" style="1" bestFit="1" customWidth="1"/>
    <col min="256" max="256" width="9.25" style="1" bestFit="1" customWidth="1"/>
    <col min="257" max="258" width="6.75" style="1" bestFit="1" customWidth="1"/>
    <col min="259" max="261" width="5" style="1" bestFit="1" customWidth="1"/>
    <col min="262" max="262" width="15.125" style="1" bestFit="1" customWidth="1"/>
    <col min="263" max="263" width="9" style="1"/>
    <col min="264" max="264" width="5.375" style="1" bestFit="1" customWidth="1"/>
    <col min="265" max="265" width="5" style="1" bestFit="1" customWidth="1"/>
    <col min="266" max="267" width="5.875" style="1" bestFit="1" customWidth="1"/>
    <col min="268" max="492" width="9" style="1"/>
    <col min="493" max="493" width="4" style="1" customWidth="1"/>
    <col min="494" max="494" width="4.375" style="1" bestFit="1" customWidth="1"/>
    <col min="495" max="495" width="13.125" style="1" bestFit="1" customWidth="1"/>
    <col min="496" max="496" width="23.75" style="1" bestFit="1" customWidth="1"/>
    <col min="497" max="497" width="30.625" style="1" bestFit="1" customWidth="1"/>
    <col min="498" max="498" width="6.75" style="1" bestFit="1" customWidth="1"/>
    <col min="499" max="499" width="16.25" style="1" bestFit="1" customWidth="1"/>
    <col min="500" max="500" width="5" style="1" customWidth="1"/>
    <col min="501" max="501" width="11.125" style="1" bestFit="1" customWidth="1"/>
    <col min="502" max="502" width="7.125" style="1" bestFit="1" customWidth="1"/>
    <col min="503" max="503" width="5" style="1" bestFit="1" customWidth="1"/>
    <col min="504" max="504" width="5.25" style="1" customWidth="1"/>
    <col min="505" max="505" width="5.75" style="1" customWidth="1"/>
    <col min="506" max="506" width="4.125" style="1" customWidth="1"/>
    <col min="507" max="507" width="20.75" style="1" customWidth="1"/>
    <col min="508" max="508" width="8.5" style="1" customWidth="1"/>
    <col min="509" max="509" width="7.125" style="1" bestFit="1" customWidth="1"/>
    <col min="510" max="510" width="5" style="1" bestFit="1" customWidth="1"/>
    <col min="511" max="511" width="8.25" style="1" bestFit="1" customWidth="1"/>
    <col min="512" max="512" width="9.25" style="1" bestFit="1" customWidth="1"/>
    <col min="513" max="514" width="6.75" style="1" bestFit="1" customWidth="1"/>
    <col min="515" max="517" width="5" style="1" bestFit="1" customWidth="1"/>
    <col min="518" max="518" width="15.125" style="1" bestFit="1" customWidth="1"/>
    <col min="519" max="519" width="9" style="1"/>
    <col min="520" max="520" width="5.375" style="1" bestFit="1" customWidth="1"/>
    <col min="521" max="521" width="5" style="1" bestFit="1" customWidth="1"/>
    <col min="522" max="523" width="5.875" style="1" bestFit="1" customWidth="1"/>
    <col min="524" max="748" width="9" style="1"/>
    <col min="749" max="749" width="4" style="1" customWidth="1"/>
    <col min="750" max="750" width="4.375" style="1" bestFit="1" customWidth="1"/>
    <col min="751" max="751" width="13.125" style="1" bestFit="1" customWidth="1"/>
    <col min="752" max="752" width="23.75" style="1" bestFit="1" customWidth="1"/>
    <col min="753" max="753" width="30.625" style="1" bestFit="1" customWidth="1"/>
    <col min="754" max="754" width="6.75" style="1" bestFit="1" customWidth="1"/>
    <col min="755" max="755" width="16.25" style="1" bestFit="1" customWidth="1"/>
    <col min="756" max="756" width="5" style="1" customWidth="1"/>
    <col min="757" max="757" width="11.125" style="1" bestFit="1" customWidth="1"/>
    <col min="758" max="758" width="7.125" style="1" bestFit="1" customWidth="1"/>
    <col min="759" max="759" width="5" style="1" bestFit="1" customWidth="1"/>
    <col min="760" max="760" width="5.25" style="1" customWidth="1"/>
    <col min="761" max="761" width="5.75" style="1" customWidth="1"/>
    <col min="762" max="762" width="4.125" style="1" customWidth="1"/>
    <col min="763" max="763" width="20.75" style="1" customWidth="1"/>
    <col min="764" max="764" width="8.5" style="1" customWidth="1"/>
    <col min="765" max="765" width="7.125" style="1" bestFit="1" customWidth="1"/>
    <col min="766" max="766" width="5" style="1" bestFit="1" customWidth="1"/>
    <col min="767" max="767" width="8.25" style="1" bestFit="1" customWidth="1"/>
    <col min="768" max="768" width="9.25" style="1" bestFit="1" customWidth="1"/>
    <col min="769" max="770" width="6.75" style="1" bestFit="1" customWidth="1"/>
    <col min="771" max="773" width="5" style="1" bestFit="1" customWidth="1"/>
    <col min="774" max="774" width="15.125" style="1" bestFit="1" customWidth="1"/>
    <col min="775" max="775" width="9" style="1"/>
    <col min="776" max="776" width="5.375" style="1" bestFit="1" customWidth="1"/>
    <col min="777" max="777" width="5" style="1" bestFit="1" customWidth="1"/>
    <col min="778" max="779" width="5.875" style="1" bestFit="1" customWidth="1"/>
    <col min="780" max="1004" width="9" style="1"/>
    <col min="1005" max="1005" width="4" style="1" customWidth="1"/>
    <col min="1006" max="1006" width="4.375" style="1" bestFit="1" customWidth="1"/>
    <col min="1007" max="1007" width="13.125" style="1" bestFit="1" customWidth="1"/>
    <col min="1008" max="1008" width="23.75" style="1" bestFit="1" customWidth="1"/>
    <col min="1009" max="1009" width="30.625" style="1" bestFit="1" customWidth="1"/>
    <col min="1010" max="1010" width="6.75" style="1" bestFit="1" customWidth="1"/>
    <col min="1011" max="1011" width="16.25" style="1" bestFit="1" customWidth="1"/>
    <col min="1012" max="1012" width="5" style="1" customWidth="1"/>
    <col min="1013" max="1013" width="11.125" style="1" bestFit="1" customWidth="1"/>
    <col min="1014" max="1014" width="7.125" style="1" bestFit="1" customWidth="1"/>
    <col min="1015" max="1015" width="5" style="1" bestFit="1" customWidth="1"/>
    <col min="1016" max="1016" width="5.25" style="1" customWidth="1"/>
    <col min="1017" max="1017" width="5.75" style="1" customWidth="1"/>
    <col min="1018" max="1018" width="4.125" style="1" customWidth="1"/>
    <col min="1019" max="1019" width="20.75" style="1" customWidth="1"/>
    <col min="1020" max="1020" width="8.5" style="1" customWidth="1"/>
    <col min="1021" max="1021" width="7.125" style="1" bestFit="1" customWidth="1"/>
    <col min="1022" max="1022" width="5" style="1" bestFit="1" customWidth="1"/>
    <col min="1023" max="1023" width="8.25" style="1" bestFit="1" customWidth="1"/>
    <col min="1024" max="1024" width="9.25" style="1" bestFit="1" customWidth="1"/>
    <col min="1025" max="1026" width="6.75" style="1" bestFit="1" customWidth="1"/>
    <col min="1027" max="1029" width="5" style="1" bestFit="1" customWidth="1"/>
    <col min="1030" max="1030" width="15.125" style="1" bestFit="1" customWidth="1"/>
    <col min="1031" max="1031" width="9" style="1"/>
    <col min="1032" max="1032" width="5.375" style="1" bestFit="1" customWidth="1"/>
    <col min="1033" max="1033" width="5" style="1" bestFit="1" customWidth="1"/>
    <col min="1034" max="1035" width="5.875" style="1" bestFit="1" customWidth="1"/>
    <col min="1036" max="1260" width="9" style="1"/>
    <col min="1261" max="1261" width="4" style="1" customWidth="1"/>
    <col min="1262" max="1262" width="4.375" style="1" bestFit="1" customWidth="1"/>
    <col min="1263" max="1263" width="13.125" style="1" bestFit="1" customWidth="1"/>
    <col min="1264" max="1264" width="23.75" style="1" bestFit="1" customWidth="1"/>
    <col min="1265" max="1265" width="30.625" style="1" bestFit="1" customWidth="1"/>
    <col min="1266" max="1266" width="6.75" style="1" bestFit="1" customWidth="1"/>
    <col min="1267" max="1267" width="16.25" style="1" bestFit="1" customWidth="1"/>
    <col min="1268" max="1268" width="5" style="1" customWidth="1"/>
    <col min="1269" max="1269" width="11.125" style="1" bestFit="1" customWidth="1"/>
    <col min="1270" max="1270" width="7.125" style="1" bestFit="1" customWidth="1"/>
    <col min="1271" max="1271" width="5" style="1" bestFit="1" customWidth="1"/>
    <col min="1272" max="1272" width="5.25" style="1" customWidth="1"/>
    <col min="1273" max="1273" width="5.75" style="1" customWidth="1"/>
    <col min="1274" max="1274" width="4.125" style="1" customWidth="1"/>
    <col min="1275" max="1275" width="20.75" style="1" customWidth="1"/>
    <col min="1276" max="1276" width="8.5" style="1" customWidth="1"/>
    <col min="1277" max="1277" width="7.125" style="1" bestFit="1" customWidth="1"/>
    <col min="1278" max="1278" width="5" style="1" bestFit="1" customWidth="1"/>
    <col min="1279" max="1279" width="8.25" style="1" bestFit="1" customWidth="1"/>
    <col min="1280" max="1280" width="9.25" style="1" bestFit="1" customWidth="1"/>
    <col min="1281" max="1282" width="6.75" style="1" bestFit="1" customWidth="1"/>
    <col min="1283" max="1285" width="5" style="1" bestFit="1" customWidth="1"/>
    <col min="1286" max="1286" width="15.125" style="1" bestFit="1" customWidth="1"/>
    <col min="1287" max="1287" width="9" style="1"/>
    <col min="1288" max="1288" width="5.375" style="1" bestFit="1" customWidth="1"/>
    <col min="1289" max="1289" width="5" style="1" bestFit="1" customWidth="1"/>
    <col min="1290" max="1291" width="5.875" style="1" bestFit="1" customWidth="1"/>
    <col min="1292" max="1516" width="9" style="1"/>
    <col min="1517" max="1517" width="4" style="1" customWidth="1"/>
    <col min="1518" max="1518" width="4.375" style="1" bestFit="1" customWidth="1"/>
    <col min="1519" max="1519" width="13.125" style="1" bestFit="1" customWidth="1"/>
    <col min="1520" max="1520" width="23.75" style="1" bestFit="1" customWidth="1"/>
    <col min="1521" max="1521" width="30.625" style="1" bestFit="1" customWidth="1"/>
    <col min="1522" max="1522" width="6.75" style="1" bestFit="1" customWidth="1"/>
    <col min="1523" max="1523" width="16.25" style="1" bestFit="1" customWidth="1"/>
    <col min="1524" max="1524" width="5" style="1" customWidth="1"/>
    <col min="1525" max="1525" width="11.125" style="1" bestFit="1" customWidth="1"/>
    <col min="1526" max="1526" width="7.125" style="1" bestFit="1" customWidth="1"/>
    <col min="1527" max="1527" width="5" style="1" bestFit="1" customWidth="1"/>
    <col min="1528" max="1528" width="5.25" style="1" customWidth="1"/>
    <col min="1529" max="1529" width="5.75" style="1" customWidth="1"/>
    <col min="1530" max="1530" width="4.125" style="1" customWidth="1"/>
    <col min="1531" max="1531" width="20.75" style="1" customWidth="1"/>
    <col min="1532" max="1532" width="8.5" style="1" customWidth="1"/>
    <col min="1533" max="1533" width="7.125" style="1" bestFit="1" customWidth="1"/>
    <col min="1534" max="1534" width="5" style="1" bestFit="1" customWidth="1"/>
    <col min="1535" max="1535" width="8.25" style="1" bestFit="1" customWidth="1"/>
    <col min="1536" max="1536" width="9.25" style="1" bestFit="1" customWidth="1"/>
    <col min="1537" max="1538" width="6.75" style="1" bestFit="1" customWidth="1"/>
    <col min="1539" max="1541" width="5" style="1" bestFit="1" customWidth="1"/>
    <col min="1542" max="1542" width="15.125" style="1" bestFit="1" customWidth="1"/>
    <col min="1543" max="1543" width="9" style="1"/>
    <col min="1544" max="1544" width="5.375" style="1" bestFit="1" customWidth="1"/>
    <col min="1545" max="1545" width="5" style="1" bestFit="1" customWidth="1"/>
    <col min="1546" max="1547" width="5.875" style="1" bestFit="1" customWidth="1"/>
    <col min="1548" max="1772" width="9" style="1"/>
    <col min="1773" max="1773" width="4" style="1" customWidth="1"/>
    <col min="1774" max="1774" width="4.375" style="1" bestFit="1" customWidth="1"/>
    <col min="1775" max="1775" width="13.125" style="1" bestFit="1" customWidth="1"/>
    <col min="1776" max="1776" width="23.75" style="1" bestFit="1" customWidth="1"/>
    <col min="1777" max="1777" width="30.625" style="1" bestFit="1" customWidth="1"/>
    <col min="1778" max="1778" width="6.75" style="1" bestFit="1" customWidth="1"/>
    <col min="1779" max="1779" width="16.25" style="1" bestFit="1" customWidth="1"/>
    <col min="1780" max="1780" width="5" style="1" customWidth="1"/>
    <col min="1781" max="1781" width="11.125" style="1" bestFit="1" customWidth="1"/>
    <col min="1782" max="1782" width="7.125" style="1" bestFit="1" customWidth="1"/>
    <col min="1783" max="1783" width="5" style="1" bestFit="1" customWidth="1"/>
    <col min="1784" max="1784" width="5.25" style="1" customWidth="1"/>
    <col min="1785" max="1785" width="5.75" style="1" customWidth="1"/>
    <col min="1786" max="1786" width="4.125" style="1" customWidth="1"/>
    <col min="1787" max="1787" width="20.75" style="1" customWidth="1"/>
    <col min="1788" max="1788" width="8.5" style="1" customWidth="1"/>
    <col min="1789" max="1789" width="7.125" style="1" bestFit="1" customWidth="1"/>
    <col min="1790" max="1790" width="5" style="1" bestFit="1" customWidth="1"/>
    <col min="1791" max="1791" width="8.25" style="1" bestFit="1" customWidth="1"/>
    <col min="1792" max="1792" width="9.25" style="1" bestFit="1" customWidth="1"/>
    <col min="1793" max="1794" width="6.75" style="1" bestFit="1" customWidth="1"/>
    <col min="1795" max="1797" width="5" style="1" bestFit="1" customWidth="1"/>
    <col min="1798" max="1798" width="15.125" style="1" bestFit="1" customWidth="1"/>
    <col min="1799" max="1799" width="9" style="1"/>
    <col min="1800" max="1800" width="5.375" style="1" bestFit="1" customWidth="1"/>
    <col min="1801" max="1801" width="5" style="1" bestFit="1" customWidth="1"/>
    <col min="1802" max="1803" width="5.875" style="1" bestFit="1" customWidth="1"/>
    <col min="1804" max="2028" width="9" style="1"/>
    <col min="2029" max="2029" width="4" style="1" customWidth="1"/>
    <col min="2030" max="2030" width="4.375" style="1" bestFit="1" customWidth="1"/>
    <col min="2031" max="2031" width="13.125" style="1" bestFit="1" customWidth="1"/>
    <col min="2032" max="2032" width="23.75" style="1" bestFit="1" customWidth="1"/>
    <col min="2033" max="2033" width="30.625" style="1" bestFit="1" customWidth="1"/>
    <col min="2034" max="2034" width="6.75" style="1" bestFit="1" customWidth="1"/>
    <col min="2035" max="2035" width="16.25" style="1" bestFit="1" customWidth="1"/>
    <col min="2036" max="2036" width="5" style="1" customWidth="1"/>
    <col min="2037" max="2037" width="11.125" style="1" bestFit="1" customWidth="1"/>
    <col min="2038" max="2038" width="7.125" style="1" bestFit="1" customWidth="1"/>
    <col min="2039" max="2039" width="5" style="1" bestFit="1" customWidth="1"/>
    <col min="2040" max="2040" width="5.25" style="1" customWidth="1"/>
    <col min="2041" max="2041" width="5.75" style="1" customWidth="1"/>
    <col min="2042" max="2042" width="4.125" style="1" customWidth="1"/>
    <col min="2043" max="2043" width="20.75" style="1" customWidth="1"/>
    <col min="2044" max="2044" width="8.5" style="1" customWidth="1"/>
    <col min="2045" max="2045" width="7.125" style="1" bestFit="1" customWidth="1"/>
    <col min="2046" max="2046" width="5" style="1" bestFit="1" customWidth="1"/>
    <col min="2047" max="2047" width="8.25" style="1" bestFit="1" customWidth="1"/>
    <col min="2048" max="2048" width="9.25" style="1" bestFit="1" customWidth="1"/>
    <col min="2049" max="2050" width="6.75" style="1" bestFit="1" customWidth="1"/>
    <col min="2051" max="2053" width="5" style="1" bestFit="1" customWidth="1"/>
    <col min="2054" max="2054" width="15.125" style="1" bestFit="1" customWidth="1"/>
    <col min="2055" max="2055" width="9" style="1"/>
    <col min="2056" max="2056" width="5.375" style="1" bestFit="1" customWidth="1"/>
    <col min="2057" max="2057" width="5" style="1" bestFit="1" customWidth="1"/>
    <col min="2058" max="2059" width="5.875" style="1" bestFit="1" customWidth="1"/>
    <col min="2060" max="2284" width="9" style="1"/>
    <col min="2285" max="2285" width="4" style="1" customWidth="1"/>
    <col min="2286" max="2286" width="4.375" style="1" bestFit="1" customWidth="1"/>
    <col min="2287" max="2287" width="13.125" style="1" bestFit="1" customWidth="1"/>
    <col min="2288" max="2288" width="23.75" style="1" bestFit="1" customWidth="1"/>
    <col min="2289" max="2289" width="30.625" style="1" bestFit="1" customWidth="1"/>
    <col min="2290" max="2290" width="6.75" style="1" bestFit="1" customWidth="1"/>
    <col min="2291" max="2291" width="16.25" style="1" bestFit="1" customWidth="1"/>
    <col min="2292" max="2292" width="5" style="1" customWidth="1"/>
    <col min="2293" max="2293" width="11.125" style="1" bestFit="1" customWidth="1"/>
    <col min="2294" max="2294" width="7.125" style="1" bestFit="1" customWidth="1"/>
    <col min="2295" max="2295" width="5" style="1" bestFit="1" customWidth="1"/>
    <col min="2296" max="2296" width="5.25" style="1" customWidth="1"/>
    <col min="2297" max="2297" width="5.75" style="1" customWidth="1"/>
    <col min="2298" max="2298" width="4.125" style="1" customWidth="1"/>
    <col min="2299" max="2299" width="20.75" style="1" customWidth="1"/>
    <col min="2300" max="2300" width="8.5" style="1" customWidth="1"/>
    <col min="2301" max="2301" width="7.125" style="1" bestFit="1" customWidth="1"/>
    <col min="2302" max="2302" width="5" style="1" bestFit="1" customWidth="1"/>
    <col min="2303" max="2303" width="8.25" style="1" bestFit="1" customWidth="1"/>
    <col min="2304" max="2304" width="9.25" style="1" bestFit="1" customWidth="1"/>
    <col min="2305" max="2306" width="6.75" style="1" bestFit="1" customWidth="1"/>
    <col min="2307" max="2309" width="5" style="1" bestFit="1" customWidth="1"/>
    <col min="2310" max="2310" width="15.125" style="1" bestFit="1" customWidth="1"/>
    <col min="2311" max="2311" width="9" style="1"/>
    <col min="2312" max="2312" width="5.375" style="1" bestFit="1" customWidth="1"/>
    <col min="2313" max="2313" width="5" style="1" bestFit="1" customWidth="1"/>
    <col min="2314" max="2315" width="5.875" style="1" bestFit="1" customWidth="1"/>
    <col min="2316" max="2540" width="9" style="1"/>
    <col min="2541" max="2541" width="4" style="1" customWidth="1"/>
    <col min="2542" max="2542" width="4.375" style="1" bestFit="1" customWidth="1"/>
    <col min="2543" max="2543" width="13.125" style="1" bestFit="1" customWidth="1"/>
    <col min="2544" max="2544" width="23.75" style="1" bestFit="1" customWidth="1"/>
    <col min="2545" max="2545" width="30.625" style="1" bestFit="1" customWidth="1"/>
    <col min="2546" max="2546" width="6.75" style="1" bestFit="1" customWidth="1"/>
    <col min="2547" max="2547" width="16.25" style="1" bestFit="1" customWidth="1"/>
    <col min="2548" max="2548" width="5" style="1" customWidth="1"/>
    <col min="2549" max="2549" width="11.125" style="1" bestFit="1" customWidth="1"/>
    <col min="2550" max="2550" width="7.125" style="1" bestFit="1" customWidth="1"/>
    <col min="2551" max="2551" width="5" style="1" bestFit="1" customWidth="1"/>
    <col min="2552" max="2552" width="5.25" style="1" customWidth="1"/>
    <col min="2553" max="2553" width="5.75" style="1" customWidth="1"/>
    <col min="2554" max="2554" width="4.125" style="1" customWidth="1"/>
    <col min="2555" max="2555" width="20.75" style="1" customWidth="1"/>
    <col min="2556" max="2556" width="8.5" style="1" customWidth="1"/>
    <col min="2557" max="2557" width="7.125" style="1" bestFit="1" customWidth="1"/>
    <col min="2558" max="2558" width="5" style="1" bestFit="1" customWidth="1"/>
    <col min="2559" max="2559" width="8.25" style="1" bestFit="1" customWidth="1"/>
    <col min="2560" max="2560" width="9.25" style="1" bestFit="1" customWidth="1"/>
    <col min="2561" max="2562" width="6.75" style="1" bestFit="1" customWidth="1"/>
    <col min="2563" max="2565" width="5" style="1" bestFit="1" customWidth="1"/>
    <col min="2566" max="2566" width="15.125" style="1" bestFit="1" customWidth="1"/>
    <col min="2567" max="2567" width="9" style="1"/>
    <col min="2568" max="2568" width="5.375" style="1" bestFit="1" customWidth="1"/>
    <col min="2569" max="2569" width="5" style="1" bestFit="1" customWidth="1"/>
    <col min="2570" max="2571" width="5.875" style="1" bestFit="1" customWidth="1"/>
    <col min="2572" max="2796" width="9" style="1"/>
    <col min="2797" max="2797" width="4" style="1" customWidth="1"/>
    <col min="2798" max="2798" width="4.375" style="1" bestFit="1" customWidth="1"/>
    <col min="2799" max="2799" width="13.125" style="1" bestFit="1" customWidth="1"/>
    <col min="2800" max="2800" width="23.75" style="1" bestFit="1" customWidth="1"/>
    <col min="2801" max="2801" width="30.625" style="1" bestFit="1" customWidth="1"/>
    <col min="2802" max="2802" width="6.75" style="1" bestFit="1" customWidth="1"/>
    <col min="2803" max="2803" width="16.25" style="1" bestFit="1" customWidth="1"/>
    <col min="2804" max="2804" width="5" style="1" customWidth="1"/>
    <col min="2805" max="2805" width="11.125" style="1" bestFit="1" customWidth="1"/>
    <col min="2806" max="2806" width="7.125" style="1" bestFit="1" customWidth="1"/>
    <col min="2807" max="2807" width="5" style="1" bestFit="1" customWidth="1"/>
    <col min="2808" max="2808" width="5.25" style="1" customWidth="1"/>
    <col min="2809" max="2809" width="5.75" style="1" customWidth="1"/>
    <col min="2810" max="2810" width="4.125" style="1" customWidth="1"/>
    <col min="2811" max="2811" width="20.75" style="1" customWidth="1"/>
    <col min="2812" max="2812" width="8.5" style="1" customWidth="1"/>
    <col min="2813" max="2813" width="7.125" style="1" bestFit="1" customWidth="1"/>
    <col min="2814" max="2814" width="5" style="1" bestFit="1" customWidth="1"/>
    <col min="2815" max="2815" width="8.25" style="1" bestFit="1" customWidth="1"/>
    <col min="2816" max="2816" width="9.25" style="1" bestFit="1" customWidth="1"/>
    <col min="2817" max="2818" width="6.75" style="1" bestFit="1" customWidth="1"/>
    <col min="2819" max="2821" width="5" style="1" bestFit="1" customWidth="1"/>
    <col min="2822" max="2822" width="15.125" style="1" bestFit="1" customWidth="1"/>
    <col min="2823" max="2823" width="9" style="1"/>
    <col min="2824" max="2824" width="5.375" style="1" bestFit="1" customWidth="1"/>
    <col min="2825" max="2825" width="5" style="1" bestFit="1" customWidth="1"/>
    <col min="2826" max="2827" width="5.875" style="1" bestFit="1" customWidth="1"/>
    <col min="2828" max="3052" width="9" style="1"/>
    <col min="3053" max="3053" width="4" style="1" customWidth="1"/>
    <col min="3054" max="3054" width="4.375" style="1" bestFit="1" customWidth="1"/>
    <col min="3055" max="3055" width="13.125" style="1" bestFit="1" customWidth="1"/>
    <col min="3056" max="3056" width="23.75" style="1" bestFit="1" customWidth="1"/>
    <col min="3057" max="3057" width="30.625" style="1" bestFit="1" customWidth="1"/>
    <col min="3058" max="3058" width="6.75" style="1" bestFit="1" customWidth="1"/>
    <col min="3059" max="3059" width="16.25" style="1" bestFit="1" customWidth="1"/>
    <col min="3060" max="3060" width="5" style="1" customWidth="1"/>
    <col min="3061" max="3061" width="11.125" style="1" bestFit="1" customWidth="1"/>
    <col min="3062" max="3062" width="7.125" style="1" bestFit="1" customWidth="1"/>
    <col min="3063" max="3063" width="5" style="1" bestFit="1" customWidth="1"/>
    <col min="3064" max="3064" width="5.25" style="1" customWidth="1"/>
    <col min="3065" max="3065" width="5.75" style="1" customWidth="1"/>
    <col min="3066" max="3066" width="4.125" style="1" customWidth="1"/>
    <col min="3067" max="3067" width="20.75" style="1" customWidth="1"/>
    <col min="3068" max="3068" width="8.5" style="1" customWidth="1"/>
    <col min="3069" max="3069" width="7.125" style="1" bestFit="1" customWidth="1"/>
    <col min="3070" max="3070" width="5" style="1" bestFit="1" customWidth="1"/>
    <col min="3071" max="3071" width="8.25" style="1" bestFit="1" customWidth="1"/>
    <col min="3072" max="3072" width="9.25" style="1" bestFit="1" customWidth="1"/>
    <col min="3073" max="3074" width="6.75" style="1" bestFit="1" customWidth="1"/>
    <col min="3075" max="3077" width="5" style="1" bestFit="1" customWidth="1"/>
    <col min="3078" max="3078" width="15.125" style="1" bestFit="1" customWidth="1"/>
    <col min="3079" max="3079" width="9" style="1"/>
    <col min="3080" max="3080" width="5.375" style="1" bestFit="1" customWidth="1"/>
    <col min="3081" max="3081" width="5" style="1" bestFit="1" customWidth="1"/>
    <col min="3082" max="3083" width="5.875" style="1" bestFit="1" customWidth="1"/>
    <col min="3084" max="3308" width="9" style="1"/>
    <col min="3309" max="3309" width="4" style="1" customWidth="1"/>
    <col min="3310" max="3310" width="4.375" style="1" bestFit="1" customWidth="1"/>
    <col min="3311" max="3311" width="13.125" style="1" bestFit="1" customWidth="1"/>
    <col min="3312" max="3312" width="23.75" style="1" bestFit="1" customWidth="1"/>
    <col min="3313" max="3313" width="30.625" style="1" bestFit="1" customWidth="1"/>
    <col min="3314" max="3314" width="6.75" style="1" bestFit="1" customWidth="1"/>
    <col min="3315" max="3315" width="16.25" style="1" bestFit="1" customWidth="1"/>
    <col min="3316" max="3316" width="5" style="1" customWidth="1"/>
    <col min="3317" max="3317" width="11.125" style="1" bestFit="1" customWidth="1"/>
    <col min="3318" max="3318" width="7.125" style="1" bestFit="1" customWidth="1"/>
    <col min="3319" max="3319" width="5" style="1" bestFit="1" customWidth="1"/>
    <col min="3320" max="3320" width="5.25" style="1" customWidth="1"/>
    <col min="3321" max="3321" width="5.75" style="1" customWidth="1"/>
    <col min="3322" max="3322" width="4.125" style="1" customWidth="1"/>
    <col min="3323" max="3323" width="20.75" style="1" customWidth="1"/>
    <col min="3324" max="3324" width="8.5" style="1" customWidth="1"/>
    <col min="3325" max="3325" width="7.125" style="1" bestFit="1" customWidth="1"/>
    <col min="3326" max="3326" width="5" style="1" bestFit="1" customWidth="1"/>
    <col min="3327" max="3327" width="8.25" style="1" bestFit="1" customWidth="1"/>
    <col min="3328" max="3328" width="9.25" style="1" bestFit="1" customWidth="1"/>
    <col min="3329" max="3330" width="6.75" style="1" bestFit="1" customWidth="1"/>
    <col min="3331" max="3333" width="5" style="1" bestFit="1" customWidth="1"/>
    <col min="3334" max="3334" width="15.125" style="1" bestFit="1" customWidth="1"/>
    <col min="3335" max="3335" width="9" style="1"/>
    <col min="3336" max="3336" width="5.375" style="1" bestFit="1" customWidth="1"/>
    <col min="3337" max="3337" width="5" style="1" bestFit="1" customWidth="1"/>
    <col min="3338" max="3339" width="5.875" style="1" bestFit="1" customWidth="1"/>
    <col min="3340" max="3564" width="9" style="1"/>
    <col min="3565" max="3565" width="4" style="1" customWidth="1"/>
    <col min="3566" max="3566" width="4.375" style="1" bestFit="1" customWidth="1"/>
    <col min="3567" max="3567" width="13.125" style="1" bestFit="1" customWidth="1"/>
    <col min="3568" max="3568" width="23.75" style="1" bestFit="1" customWidth="1"/>
    <col min="3569" max="3569" width="30.625" style="1" bestFit="1" customWidth="1"/>
    <col min="3570" max="3570" width="6.75" style="1" bestFit="1" customWidth="1"/>
    <col min="3571" max="3571" width="16.25" style="1" bestFit="1" customWidth="1"/>
    <col min="3572" max="3572" width="5" style="1" customWidth="1"/>
    <col min="3573" max="3573" width="11.125" style="1" bestFit="1" customWidth="1"/>
    <col min="3574" max="3574" width="7.125" style="1" bestFit="1" customWidth="1"/>
    <col min="3575" max="3575" width="5" style="1" bestFit="1" customWidth="1"/>
    <col min="3576" max="3576" width="5.25" style="1" customWidth="1"/>
    <col min="3577" max="3577" width="5.75" style="1" customWidth="1"/>
    <col min="3578" max="3578" width="4.125" style="1" customWidth="1"/>
    <col min="3579" max="3579" width="20.75" style="1" customWidth="1"/>
    <col min="3580" max="3580" width="8.5" style="1" customWidth="1"/>
    <col min="3581" max="3581" width="7.125" style="1" bestFit="1" customWidth="1"/>
    <col min="3582" max="3582" width="5" style="1" bestFit="1" customWidth="1"/>
    <col min="3583" max="3583" width="8.25" style="1" bestFit="1" customWidth="1"/>
    <col min="3584" max="3584" width="9.25" style="1" bestFit="1" customWidth="1"/>
    <col min="3585" max="3586" width="6.75" style="1" bestFit="1" customWidth="1"/>
    <col min="3587" max="3589" width="5" style="1" bestFit="1" customWidth="1"/>
    <col min="3590" max="3590" width="15.125" style="1" bestFit="1" customWidth="1"/>
    <col min="3591" max="3591" width="9" style="1"/>
    <col min="3592" max="3592" width="5.375" style="1" bestFit="1" customWidth="1"/>
    <col min="3593" max="3593" width="5" style="1" bestFit="1" customWidth="1"/>
    <col min="3594" max="3595" width="5.875" style="1" bestFit="1" customWidth="1"/>
    <col min="3596" max="3820" width="9" style="1"/>
    <col min="3821" max="3821" width="4" style="1" customWidth="1"/>
    <col min="3822" max="3822" width="4.375" style="1" bestFit="1" customWidth="1"/>
    <col min="3823" max="3823" width="13.125" style="1" bestFit="1" customWidth="1"/>
    <col min="3824" max="3824" width="23.75" style="1" bestFit="1" customWidth="1"/>
    <col min="3825" max="3825" width="30.625" style="1" bestFit="1" customWidth="1"/>
    <col min="3826" max="3826" width="6.75" style="1" bestFit="1" customWidth="1"/>
    <col min="3827" max="3827" width="16.25" style="1" bestFit="1" customWidth="1"/>
    <col min="3828" max="3828" width="5" style="1" customWidth="1"/>
    <col min="3829" max="3829" width="11.125" style="1" bestFit="1" customWidth="1"/>
    <col min="3830" max="3830" width="7.125" style="1" bestFit="1" customWidth="1"/>
    <col min="3831" max="3831" width="5" style="1" bestFit="1" customWidth="1"/>
    <col min="3832" max="3832" width="5.25" style="1" customWidth="1"/>
    <col min="3833" max="3833" width="5.75" style="1" customWidth="1"/>
    <col min="3834" max="3834" width="4.125" style="1" customWidth="1"/>
    <col min="3835" max="3835" width="20.75" style="1" customWidth="1"/>
    <col min="3836" max="3836" width="8.5" style="1" customWidth="1"/>
    <col min="3837" max="3837" width="7.125" style="1" bestFit="1" customWidth="1"/>
    <col min="3838" max="3838" width="5" style="1" bestFit="1" customWidth="1"/>
    <col min="3839" max="3839" width="8.25" style="1" bestFit="1" customWidth="1"/>
    <col min="3840" max="3840" width="9.25" style="1" bestFit="1" customWidth="1"/>
    <col min="3841" max="3842" width="6.75" style="1" bestFit="1" customWidth="1"/>
    <col min="3843" max="3845" width="5" style="1" bestFit="1" customWidth="1"/>
    <col min="3846" max="3846" width="15.125" style="1" bestFit="1" customWidth="1"/>
    <col min="3847" max="3847" width="9" style="1"/>
    <col min="3848" max="3848" width="5.375" style="1" bestFit="1" customWidth="1"/>
    <col min="3849" max="3849" width="5" style="1" bestFit="1" customWidth="1"/>
    <col min="3850" max="3851" width="5.875" style="1" bestFit="1" customWidth="1"/>
    <col min="3852" max="4076" width="9" style="1"/>
    <col min="4077" max="4077" width="4" style="1" customWidth="1"/>
    <col min="4078" max="4078" width="4.375" style="1" bestFit="1" customWidth="1"/>
    <col min="4079" max="4079" width="13.125" style="1" bestFit="1" customWidth="1"/>
    <col min="4080" max="4080" width="23.75" style="1" bestFit="1" customWidth="1"/>
    <col min="4081" max="4081" width="30.625" style="1" bestFit="1" customWidth="1"/>
    <col min="4082" max="4082" width="6.75" style="1" bestFit="1" customWidth="1"/>
    <col min="4083" max="4083" width="16.25" style="1" bestFit="1" customWidth="1"/>
    <col min="4084" max="4084" width="5" style="1" customWidth="1"/>
    <col min="4085" max="4085" width="11.125" style="1" bestFit="1" customWidth="1"/>
    <col min="4086" max="4086" width="7.125" style="1" bestFit="1" customWidth="1"/>
    <col min="4087" max="4087" width="5" style="1" bestFit="1" customWidth="1"/>
    <col min="4088" max="4088" width="5.25" style="1" customWidth="1"/>
    <col min="4089" max="4089" width="5.75" style="1" customWidth="1"/>
    <col min="4090" max="4090" width="4.125" style="1" customWidth="1"/>
    <col min="4091" max="4091" width="20.75" style="1" customWidth="1"/>
    <col min="4092" max="4092" width="8.5" style="1" customWidth="1"/>
    <col min="4093" max="4093" width="7.125" style="1" bestFit="1" customWidth="1"/>
    <col min="4094" max="4094" width="5" style="1" bestFit="1" customWidth="1"/>
    <col min="4095" max="4095" width="8.25" style="1" bestFit="1" customWidth="1"/>
    <col min="4096" max="4096" width="9.25" style="1" bestFit="1" customWidth="1"/>
    <col min="4097" max="4098" width="6.75" style="1" bestFit="1" customWidth="1"/>
    <col min="4099" max="4101" width="5" style="1" bestFit="1" customWidth="1"/>
    <col min="4102" max="4102" width="15.125" style="1" bestFit="1" customWidth="1"/>
    <col min="4103" max="4103" width="9" style="1"/>
    <col min="4104" max="4104" width="5.375" style="1" bestFit="1" customWidth="1"/>
    <col min="4105" max="4105" width="5" style="1" bestFit="1" customWidth="1"/>
    <col min="4106" max="4107" width="5.875" style="1" bestFit="1" customWidth="1"/>
    <col min="4108" max="4332" width="9" style="1"/>
    <col min="4333" max="4333" width="4" style="1" customWidth="1"/>
    <col min="4334" max="4334" width="4.375" style="1" bestFit="1" customWidth="1"/>
    <col min="4335" max="4335" width="13.125" style="1" bestFit="1" customWidth="1"/>
    <col min="4336" max="4336" width="23.75" style="1" bestFit="1" customWidth="1"/>
    <col min="4337" max="4337" width="30.625" style="1" bestFit="1" customWidth="1"/>
    <col min="4338" max="4338" width="6.75" style="1" bestFit="1" customWidth="1"/>
    <col min="4339" max="4339" width="16.25" style="1" bestFit="1" customWidth="1"/>
    <col min="4340" max="4340" width="5" style="1" customWidth="1"/>
    <col min="4341" max="4341" width="11.125" style="1" bestFit="1" customWidth="1"/>
    <col min="4342" max="4342" width="7.125" style="1" bestFit="1" customWidth="1"/>
    <col min="4343" max="4343" width="5" style="1" bestFit="1" customWidth="1"/>
    <col min="4344" max="4344" width="5.25" style="1" customWidth="1"/>
    <col min="4345" max="4345" width="5.75" style="1" customWidth="1"/>
    <col min="4346" max="4346" width="4.125" style="1" customWidth="1"/>
    <col min="4347" max="4347" width="20.75" style="1" customWidth="1"/>
    <col min="4348" max="4348" width="8.5" style="1" customWidth="1"/>
    <col min="4349" max="4349" width="7.125" style="1" bestFit="1" customWidth="1"/>
    <col min="4350" max="4350" width="5" style="1" bestFit="1" customWidth="1"/>
    <col min="4351" max="4351" width="8.25" style="1" bestFit="1" customWidth="1"/>
    <col min="4352" max="4352" width="9.25" style="1" bestFit="1" customWidth="1"/>
    <col min="4353" max="4354" width="6.75" style="1" bestFit="1" customWidth="1"/>
    <col min="4355" max="4357" width="5" style="1" bestFit="1" customWidth="1"/>
    <col min="4358" max="4358" width="15.125" style="1" bestFit="1" customWidth="1"/>
    <col min="4359" max="4359" width="9" style="1"/>
    <col min="4360" max="4360" width="5.375" style="1" bestFit="1" customWidth="1"/>
    <col min="4361" max="4361" width="5" style="1" bestFit="1" customWidth="1"/>
    <col min="4362" max="4363" width="5.875" style="1" bestFit="1" customWidth="1"/>
    <col min="4364" max="4588" width="9" style="1"/>
    <col min="4589" max="4589" width="4" style="1" customWidth="1"/>
    <col min="4590" max="4590" width="4.375" style="1" bestFit="1" customWidth="1"/>
    <col min="4591" max="4591" width="13.125" style="1" bestFit="1" customWidth="1"/>
    <col min="4592" max="4592" width="23.75" style="1" bestFit="1" customWidth="1"/>
    <col min="4593" max="4593" width="30.625" style="1" bestFit="1" customWidth="1"/>
    <col min="4594" max="4594" width="6.75" style="1" bestFit="1" customWidth="1"/>
    <col min="4595" max="4595" width="16.25" style="1" bestFit="1" customWidth="1"/>
    <col min="4596" max="4596" width="5" style="1" customWidth="1"/>
    <col min="4597" max="4597" width="11.125" style="1" bestFit="1" customWidth="1"/>
    <col min="4598" max="4598" width="7.125" style="1" bestFit="1" customWidth="1"/>
    <col min="4599" max="4599" width="5" style="1" bestFit="1" customWidth="1"/>
    <col min="4600" max="4600" width="5.25" style="1" customWidth="1"/>
    <col min="4601" max="4601" width="5.75" style="1" customWidth="1"/>
    <col min="4602" max="4602" width="4.125" style="1" customWidth="1"/>
    <col min="4603" max="4603" width="20.75" style="1" customWidth="1"/>
    <col min="4604" max="4604" width="8.5" style="1" customWidth="1"/>
    <col min="4605" max="4605" width="7.125" style="1" bestFit="1" customWidth="1"/>
    <col min="4606" max="4606" width="5" style="1" bestFit="1" customWidth="1"/>
    <col min="4607" max="4607" width="8.25" style="1" bestFit="1" customWidth="1"/>
    <col min="4608" max="4608" width="9.25" style="1" bestFit="1" customWidth="1"/>
    <col min="4609" max="4610" width="6.75" style="1" bestFit="1" customWidth="1"/>
    <col min="4611" max="4613" width="5" style="1" bestFit="1" customWidth="1"/>
    <col min="4614" max="4614" width="15.125" style="1" bestFit="1" customWidth="1"/>
    <col min="4615" max="4615" width="9" style="1"/>
    <col min="4616" max="4616" width="5.375" style="1" bestFit="1" customWidth="1"/>
    <col min="4617" max="4617" width="5" style="1" bestFit="1" customWidth="1"/>
    <col min="4618" max="4619" width="5.875" style="1" bestFit="1" customWidth="1"/>
    <col min="4620" max="4844" width="9" style="1"/>
    <col min="4845" max="4845" width="4" style="1" customWidth="1"/>
    <col min="4846" max="4846" width="4.375" style="1" bestFit="1" customWidth="1"/>
    <col min="4847" max="4847" width="13.125" style="1" bestFit="1" customWidth="1"/>
    <col min="4848" max="4848" width="23.75" style="1" bestFit="1" customWidth="1"/>
    <col min="4849" max="4849" width="30.625" style="1" bestFit="1" customWidth="1"/>
    <col min="4850" max="4850" width="6.75" style="1" bestFit="1" customWidth="1"/>
    <col min="4851" max="4851" width="16.25" style="1" bestFit="1" customWidth="1"/>
    <col min="4852" max="4852" width="5" style="1" customWidth="1"/>
    <col min="4853" max="4853" width="11.125" style="1" bestFit="1" customWidth="1"/>
    <col min="4854" max="4854" width="7.125" style="1" bestFit="1" customWidth="1"/>
    <col min="4855" max="4855" width="5" style="1" bestFit="1" customWidth="1"/>
    <col min="4856" max="4856" width="5.25" style="1" customWidth="1"/>
    <col min="4857" max="4857" width="5.75" style="1" customWidth="1"/>
    <col min="4858" max="4858" width="4.125" style="1" customWidth="1"/>
    <col min="4859" max="4859" width="20.75" style="1" customWidth="1"/>
    <col min="4860" max="4860" width="8.5" style="1" customWidth="1"/>
    <col min="4861" max="4861" width="7.125" style="1" bestFit="1" customWidth="1"/>
    <col min="4862" max="4862" width="5" style="1" bestFit="1" customWidth="1"/>
    <col min="4863" max="4863" width="8.25" style="1" bestFit="1" customWidth="1"/>
    <col min="4864" max="4864" width="9.25" style="1" bestFit="1" customWidth="1"/>
    <col min="4865" max="4866" width="6.75" style="1" bestFit="1" customWidth="1"/>
    <col min="4867" max="4869" width="5" style="1" bestFit="1" customWidth="1"/>
    <col min="4870" max="4870" width="15.125" style="1" bestFit="1" customWidth="1"/>
    <col min="4871" max="4871" width="9" style="1"/>
    <col min="4872" max="4872" width="5.375" style="1" bestFit="1" customWidth="1"/>
    <col min="4873" max="4873" width="5" style="1" bestFit="1" customWidth="1"/>
    <col min="4874" max="4875" width="5.875" style="1" bestFit="1" customWidth="1"/>
    <col min="4876" max="5100" width="9" style="1"/>
    <col min="5101" max="5101" width="4" style="1" customWidth="1"/>
    <col min="5102" max="5102" width="4.375" style="1" bestFit="1" customWidth="1"/>
    <col min="5103" max="5103" width="13.125" style="1" bestFit="1" customWidth="1"/>
    <col min="5104" max="5104" width="23.75" style="1" bestFit="1" customWidth="1"/>
    <col min="5105" max="5105" width="30.625" style="1" bestFit="1" customWidth="1"/>
    <col min="5106" max="5106" width="6.75" style="1" bestFit="1" customWidth="1"/>
    <col min="5107" max="5107" width="16.25" style="1" bestFit="1" customWidth="1"/>
    <col min="5108" max="5108" width="5" style="1" customWidth="1"/>
    <col min="5109" max="5109" width="11.125" style="1" bestFit="1" customWidth="1"/>
    <col min="5110" max="5110" width="7.125" style="1" bestFit="1" customWidth="1"/>
    <col min="5111" max="5111" width="5" style="1" bestFit="1" customWidth="1"/>
    <col min="5112" max="5112" width="5.25" style="1" customWidth="1"/>
    <col min="5113" max="5113" width="5.75" style="1" customWidth="1"/>
    <col min="5114" max="5114" width="4.125" style="1" customWidth="1"/>
    <col min="5115" max="5115" width="20.75" style="1" customWidth="1"/>
    <col min="5116" max="5116" width="8.5" style="1" customWidth="1"/>
    <col min="5117" max="5117" width="7.125" style="1" bestFit="1" customWidth="1"/>
    <col min="5118" max="5118" width="5" style="1" bestFit="1" customWidth="1"/>
    <col min="5119" max="5119" width="8.25" style="1" bestFit="1" customWidth="1"/>
    <col min="5120" max="5120" width="9.25" style="1" bestFit="1" customWidth="1"/>
    <col min="5121" max="5122" width="6.75" style="1" bestFit="1" customWidth="1"/>
    <col min="5123" max="5125" width="5" style="1" bestFit="1" customWidth="1"/>
    <col min="5126" max="5126" width="15.125" style="1" bestFit="1" customWidth="1"/>
    <col min="5127" max="5127" width="9" style="1"/>
    <col min="5128" max="5128" width="5.375" style="1" bestFit="1" customWidth="1"/>
    <col min="5129" max="5129" width="5" style="1" bestFit="1" customWidth="1"/>
    <col min="5130" max="5131" width="5.875" style="1" bestFit="1" customWidth="1"/>
    <col min="5132" max="5356" width="9" style="1"/>
    <col min="5357" max="5357" width="4" style="1" customWidth="1"/>
    <col min="5358" max="5358" width="4.375" style="1" bestFit="1" customWidth="1"/>
    <col min="5359" max="5359" width="13.125" style="1" bestFit="1" customWidth="1"/>
    <col min="5360" max="5360" width="23.75" style="1" bestFit="1" customWidth="1"/>
    <col min="5361" max="5361" width="30.625" style="1" bestFit="1" customWidth="1"/>
    <col min="5362" max="5362" width="6.75" style="1" bestFit="1" customWidth="1"/>
    <col min="5363" max="5363" width="16.25" style="1" bestFit="1" customWidth="1"/>
    <col min="5364" max="5364" width="5" style="1" customWidth="1"/>
    <col min="5365" max="5365" width="11.125" style="1" bestFit="1" customWidth="1"/>
    <col min="5366" max="5366" width="7.125" style="1" bestFit="1" customWidth="1"/>
    <col min="5367" max="5367" width="5" style="1" bestFit="1" customWidth="1"/>
    <col min="5368" max="5368" width="5.25" style="1" customWidth="1"/>
    <col min="5369" max="5369" width="5.75" style="1" customWidth="1"/>
    <col min="5370" max="5370" width="4.125" style="1" customWidth="1"/>
    <col min="5371" max="5371" width="20.75" style="1" customWidth="1"/>
    <col min="5372" max="5372" width="8.5" style="1" customWidth="1"/>
    <col min="5373" max="5373" width="7.125" style="1" bestFit="1" customWidth="1"/>
    <col min="5374" max="5374" width="5" style="1" bestFit="1" customWidth="1"/>
    <col min="5375" max="5375" width="8.25" style="1" bestFit="1" customWidth="1"/>
    <col min="5376" max="5376" width="9.25" style="1" bestFit="1" customWidth="1"/>
    <col min="5377" max="5378" width="6.75" style="1" bestFit="1" customWidth="1"/>
    <col min="5379" max="5381" width="5" style="1" bestFit="1" customWidth="1"/>
    <col min="5382" max="5382" width="15.125" style="1" bestFit="1" customWidth="1"/>
    <col min="5383" max="5383" width="9" style="1"/>
    <col min="5384" max="5384" width="5.375" style="1" bestFit="1" customWidth="1"/>
    <col min="5385" max="5385" width="5" style="1" bestFit="1" customWidth="1"/>
    <col min="5386" max="5387" width="5.875" style="1" bestFit="1" customWidth="1"/>
    <col min="5388" max="5612" width="9" style="1"/>
    <col min="5613" max="5613" width="4" style="1" customWidth="1"/>
    <col min="5614" max="5614" width="4.375" style="1" bestFit="1" customWidth="1"/>
    <col min="5615" max="5615" width="13.125" style="1" bestFit="1" customWidth="1"/>
    <col min="5616" max="5616" width="23.75" style="1" bestFit="1" customWidth="1"/>
    <col min="5617" max="5617" width="30.625" style="1" bestFit="1" customWidth="1"/>
    <col min="5618" max="5618" width="6.75" style="1" bestFit="1" customWidth="1"/>
    <col min="5619" max="5619" width="16.25" style="1" bestFit="1" customWidth="1"/>
    <col min="5620" max="5620" width="5" style="1" customWidth="1"/>
    <col min="5621" max="5621" width="11.125" style="1" bestFit="1" customWidth="1"/>
    <col min="5622" max="5622" width="7.125" style="1" bestFit="1" customWidth="1"/>
    <col min="5623" max="5623" width="5" style="1" bestFit="1" customWidth="1"/>
    <col min="5624" max="5624" width="5.25" style="1" customWidth="1"/>
    <col min="5625" max="5625" width="5.75" style="1" customWidth="1"/>
    <col min="5626" max="5626" width="4.125" style="1" customWidth="1"/>
    <col min="5627" max="5627" width="20.75" style="1" customWidth="1"/>
    <col min="5628" max="5628" width="8.5" style="1" customWidth="1"/>
    <col min="5629" max="5629" width="7.125" style="1" bestFit="1" customWidth="1"/>
    <col min="5630" max="5630" width="5" style="1" bestFit="1" customWidth="1"/>
    <col min="5631" max="5631" width="8.25" style="1" bestFit="1" customWidth="1"/>
    <col min="5632" max="5632" width="9.25" style="1" bestFit="1" customWidth="1"/>
    <col min="5633" max="5634" width="6.75" style="1" bestFit="1" customWidth="1"/>
    <col min="5635" max="5637" width="5" style="1" bestFit="1" customWidth="1"/>
    <col min="5638" max="5638" width="15.125" style="1" bestFit="1" customWidth="1"/>
    <col min="5639" max="5639" width="9" style="1"/>
    <col min="5640" max="5640" width="5.375" style="1" bestFit="1" customWidth="1"/>
    <col min="5641" max="5641" width="5" style="1" bestFit="1" customWidth="1"/>
    <col min="5642" max="5643" width="5.875" style="1" bestFit="1" customWidth="1"/>
    <col min="5644" max="5868" width="9" style="1"/>
    <col min="5869" max="5869" width="4" style="1" customWidth="1"/>
    <col min="5870" max="5870" width="4.375" style="1" bestFit="1" customWidth="1"/>
    <col min="5871" max="5871" width="13.125" style="1" bestFit="1" customWidth="1"/>
    <col min="5872" max="5872" width="23.75" style="1" bestFit="1" customWidth="1"/>
    <col min="5873" max="5873" width="30.625" style="1" bestFit="1" customWidth="1"/>
    <col min="5874" max="5874" width="6.75" style="1" bestFit="1" customWidth="1"/>
    <col min="5875" max="5875" width="16.25" style="1" bestFit="1" customWidth="1"/>
    <col min="5876" max="5876" width="5" style="1" customWidth="1"/>
    <col min="5877" max="5877" width="11.125" style="1" bestFit="1" customWidth="1"/>
    <col min="5878" max="5878" width="7.125" style="1" bestFit="1" customWidth="1"/>
    <col min="5879" max="5879" width="5" style="1" bestFit="1" customWidth="1"/>
    <col min="5880" max="5880" width="5.25" style="1" customWidth="1"/>
    <col min="5881" max="5881" width="5.75" style="1" customWidth="1"/>
    <col min="5882" max="5882" width="4.125" style="1" customWidth="1"/>
    <col min="5883" max="5883" width="20.75" style="1" customWidth="1"/>
    <col min="5884" max="5884" width="8.5" style="1" customWidth="1"/>
    <col min="5885" max="5885" width="7.125" style="1" bestFit="1" customWidth="1"/>
    <col min="5886" max="5886" width="5" style="1" bestFit="1" customWidth="1"/>
    <col min="5887" max="5887" width="8.25" style="1" bestFit="1" customWidth="1"/>
    <col min="5888" max="5888" width="9.25" style="1" bestFit="1" customWidth="1"/>
    <col min="5889" max="5890" width="6.75" style="1" bestFit="1" customWidth="1"/>
    <col min="5891" max="5893" width="5" style="1" bestFit="1" customWidth="1"/>
    <col min="5894" max="5894" width="15.125" style="1" bestFit="1" customWidth="1"/>
    <col min="5895" max="5895" width="9" style="1"/>
    <col min="5896" max="5896" width="5.375" style="1" bestFit="1" customWidth="1"/>
    <col min="5897" max="5897" width="5" style="1" bestFit="1" customWidth="1"/>
    <col min="5898" max="5899" width="5.875" style="1" bestFit="1" customWidth="1"/>
    <col min="5900" max="6124" width="9" style="1"/>
    <col min="6125" max="6125" width="4" style="1" customWidth="1"/>
    <col min="6126" max="6126" width="4.375" style="1" bestFit="1" customWidth="1"/>
    <col min="6127" max="6127" width="13.125" style="1" bestFit="1" customWidth="1"/>
    <col min="6128" max="6128" width="23.75" style="1" bestFit="1" customWidth="1"/>
    <col min="6129" max="6129" width="30.625" style="1" bestFit="1" customWidth="1"/>
    <col min="6130" max="6130" width="6.75" style="1" bestFit="1" customWidth="1"/>
    <col min="6131" max="6131" width="16.25" style="1" bestFit="1" customWidth="1"/>
    <col min="6132" max="6132" width="5" style="1" customWidth="1"/>
    <col min="6133" max="6133" width="11.125" style="1" bestFit="1" customWidth="1"/>
    <col min="6134" max="6134" width="7.125" style="1" bestFit="1" customWidth="1"/>
    <col min="6135" max="6135" width="5" style="1" bestFit="1" customWidth="1"/>
    <col min="6136" max="6136" width="5.25" style="1" customWidth="1"/>
    <col min="6137" max="6137" width="5.75" style="1" customWidth="1"/>
    <col min="6138" max="6138" width="4.125" style="1" customWidth="1"/>
    <col min="6139" max="6139" width="20.75" style="1" customWidth="1"/>
    <col min="6140" max="6140" width="8.5" style="1" customWidth="1"/>
    <col min="6141" max="6141" width="7.125" style="1" bestFit="1" customWidth="1"/>
    <col min="6142" max="6142" width="5" style="1" bestFit="1" customWidth="1"/>
    <col min="6143" max="6143" width="8.25" style="1" bestFit="1" customWidth="1"/>
    <col min="6144" max="6144" width="9.25" style="1" bestFit="1" customWidth="1"/>
    <col min="6145" max="6146" width="6.75" style="1" bestFit="1" customWidth="1"/>
    <col min="6147" max="6149" width="5" style="1" bestFit="1" customWidth="1"/>
    <col min="6150" max="6150" width="15.125" style="1" bestFit="1" customWidth="1"/>
    <col min="6151" max="6151" width="9" style="1"/>
    <col min="6152" max="6152" width="5.375" style="1" bestFit="1" customWidth="1"/>
    <col min="6153" max="6153" width="5" style="1" bestFit="1" customWidth="1"/>
    <col min="6154" max="6155" width="5.875" style="1" bestFit="1" customWidth="1"/>
    <col min="6156" max="6380" width="9" style="1"/>
    <col min="6381" max="6381" width="4" style="1" customWidth="1"/>
    <col min="6382" max="6382" width="4.375" style="1" bestFit="1" customWidth="1"/>
    <col min="6383" max="6383" width="13.125" style="1" bestFit="1" customWidth="1"/>
    <col min="6384" max="6384" width="23.75" style="1" bestFit="1" customWidth="1"/>
    <col min="6385" max="6385" width="30.625" style="1" bestFit="1" customWidth="1"/>
    <col min="6386" max="6386" width="6.75" style="1" bestFit="1" customWidth="1"/>
    <col min="6387" max="6387" width="16.25" style="1" bestFit="1" customWidth="1"/>
    <col min="6388" max="6388" width="5" style="1" customWidth="1"/>
    <col min="6389" max="6389" width="11.125" style="1" bestFit="1" customWidth="1"/>
    <col min="6390" max="6390" width="7.125" style="1" bestFit="1" customWidth="1"/>
    <col min="6391" max="6391" width="5" style="1" bestFit="1" customWidth="1"/>
    <col min="6392" max="6392" width="5.25" style="1" customWidth="1"/>
    <col min="6393" max="6393" width="5.75" style="1" customWidth="1"/>
    <col min="6394" max="6394" width="4.125" style="1" customWidth="1"/>
    <col min="6395" max="6395" width="20.75" style="1" customWidth="1"/>
    <col min="6396" max="6396" width="8.5" style="1" customWidth="1"/>
    <col min="6397" max="6397" width="7.125" style="1" bestFit="1" customWidth="1"/>
    <col min="6398" max="6398" width="5" style="1" bestFit="1" customWidth="1"/>
    <col min="6399" max="6399" width="8.25" style="1" bestFit="1" customWidth="1"/>
    <col min="6400" max="6400" width="9.25" style="1" bestFit="1" customWidth="1"/>
    <col min="6401" max="6402" width="6.75" style="1" bestFit="1" customWidth="1"/>
    <col min="6403" max="6405" width="5" style="1" bestFit="1" customWidth="1"/>
    <col min="6406" max="6406" width="15.125" style="1" bestFit="1" customWidth="1"/>
    <col min="6407" max="6407" width="9" style="1"/>
    <col min="6408" max="6408" width="5.375" style="1" bestFit="1" customWidth="1"/>
    <col min="6409" max="6409" width="5" style="1" bestFit="1" customWidth="1"/>
    <col min="6410" max="6411" width="5.875" style="1" bestFit="1" customWidth="1"/>
    <col min="6412" max="6636" width="9" style="1"/>
    <col min="6637" max="6637" width="4" style="1" customWidth="1"/>
    <col min="6638" max="6638" width="4.375" style="1" bestFit="1" customWidth="1"/>
    <col min="6639" max="6639" width="13.125" style="1" bestFit="1" customWidth="1"/>
    <col min="6640" max="6640" width="23.75" style="1" bestFit="1" customWidth="1"/>
    <col min="6641" max="6641" width="30.625" style="1" bestFit="1" customWidth="1"/>
    <col min="6642" max="6642" width="6.75" style="1" bestFit="1" customWidth="1"/>
    <col min="6643" max="6643" width="16.25" style="1" bestFit="1" customWidth="1"/>
    <col min="6644" max="6644" width="5" style="1" customWidth="1"/>
    <col min="6645" max="6645" width="11.125" style="1" bestFit="1" customWidth="1"/>
    <col min="6646" max="6646" width="7.125" style="1" bestFit="1" customWidth="1"/>
    <col min="6647" max="6647" width="5" style="1" bestFit="1" customWidth="1"/>
    <col min="6648" max="6648" width="5.25" style="1" customWidth="1"/>
    <col min="6649" max="6649" width="5.75" style="1" customWidth="1"/>
    <col min="6650" max="6650" width="4.125" style="1" customWidth="1"/>
    <col min="6651" max="6651" width="20.75" style="1" customWidth="1"/>
    <col min="6652" max="6652" width="8.5" style="1" customWidth="1"/>
    <col min="6653" max="6653" width="7.125" style="1" bestFit="1" customWidth="1"/>
    <col min="6654" max="6654" width="5" style="1" bestFit="1" customWidth="1"/>
    <col min="6655" max="6655" width="8.25" style="1" bestFit="1" customWidth="1"/>
    <col min="6656" max="6656" width="9.25" style="1" bestFit="1" customWidth="1"/>
    <col min="6657" max="6658" width="6.75" style="1" bestFit="1" customWidth="1"/>
    <col min="6659" max="6661" width="5" style="1" bestFit="1" customWidth="1"/>
    <col min="6662" max="6662" width="15.125" style="1" bestFit="1" customWidth="1"/>
    <col min="6663" max="6663" width="9" style="1"/>
    <col min="6664" max="6664" width="5.375" style="1" bestFit="1" customWidth="1"/>
    <col min="6665" max="6665" width="5" style="1" bestFit="1" customWidth="1"/>
    <col min="6666" max="6667" width="5.875" style="1" bestFit="1" customWidth="1"/>
    <col min="6668" max="6892" width="9" style="1"/>
    <col min="6893" max="6893" width="4" style="1" customWidth="1"/>
    <col min="6894" max="6894" width="4.375" style="1" bestFit="1" customWidth="1"/>
    <col min="6895" max="6895" width="13.125" style="1" bestFit="1" customWidth="1"/>
    <col min="6896" max="6896" width="23.75" style="1" bestFit="1" customWidth="1"/>
    <col min="6897" max="6897" width="30.625" style="1" bestFit="1" customWidth="1"/>
    <col min="6898" max="6898" width="6.75" style="1" bestFit="1" customWidth="1"/>
    <col min="6899" max="6899" width="16.25" style="1" bestFit="1" customWidth="1"/>
    <col min="6900" max="6900" width="5" style="1" customWidth="1"/>
    <col min="6901" max="6901" width="11.125" style="1" bestFit="1" customWidth="1"/>
    <col min="6902" max="6902" width="7.125" style="1" bestFit="1" customWidth="1"/>
    <col min="6903" max="6903" width="5" style="1" bestFit="1" customWidth="1"/>
    <col min="6904" max="6904" width="5.25" style="1" customWidth="1"/>
    <col min="6905" max="6905" width="5.75" style="1" customWidth="1"/>
    <col min="6906" max="6906" width="4.125" style="1" customWidth="1"/>
    <col min="6907" max="6907" width="20.75" style="1" customWidth="1"/>
    <col min="6908" max="6908" width="8.5" style="1" customWidth="1"/>
    <col min="6909" max="6909" width="7.125" style="1" bestFit="1" customWidth="1"/>
    <col min="6910" max="6910" width="5" style="1" bestFit="1" customWidth="1"/>
    <col min="6911" max="6911" width="8.25" style="1" bestFit="1" customWidth="1"/>
    <col min="6912" max="6912" width="9.25" style="1" bestFit="1" customWidth="1"/>
    <col min="6913" max="6914" width="6.75" style="1" bestFit="1" customWidth="1"/>
    <col min="6915" max="6917" width="5" style="1" bestFit="1" customWidth="1"/>
    <col min="6918" max="6918" width="15.125" style="1" bestFit="1" customWidth="1"/>
    <col min="6919" max="6919" width="9" style="1"/>
    <col min="6920" max="6920" width="5.375" style="1" bestFit="1" customWidth="1"/>
    <col min="6921" max="6921" width="5" style="1" bestFit="1" customWidth="1"/>
    <col min="6922" max="6923" width="5.875" style="1" bestFit="1" customWidth="1"/>
    <col min="6924" max="7148" width="9" style="1"/>
    <col min="7149" max="7149" width="4" style="1" customWidth="1"/>
    <col min="7150" max="7150" width="4.375" style="1" bestFit="1" customWidth="1"/>
    <col min="7151" max="7151" width="13.125" style="1" bestFit="1" customWidth="1"/>
    <col min="7152" max="7152" width="23.75" style="1" bestFit="1" customWidth="1"/>
    <col min="7153" max="7153" width="30.625" style="1" bestFit="1" customWidth="1"/>
    <col min="7154" max="7154" width="6.75" style="1" bestFit="1" customWidth="1"/>
    <col min="7155" max="7155" width="16.25" style="1" bestFit="1" customWidth="1"/>
    <col min="7156" max="7156" width="5" style="1" customWidth="1"/>
    <col min="7157" max="7157" width="11.125" style="1" bestFit="1" customWidth="1"/>
    <col min="7158" max="7158" width="7.125" style="1" bestFit="1" customWidth="1"/>
    <col min="7159" max="7159" width="5" style="1" bestFit="1" customWidth="1"/>
    <col min="7160" max="7160" width="5.25" style="1" customWidth="1"/>
    <col min="7161" max="7161" width="5.75" style="1" customWidth="1"/>
    <col min="7162" max="7162" width="4.125" style="1" customWidth="1"/>
    <col min="7163" max="7163" width="20.75" style="1" customWidth="1"/>
    <col min="7164" max="7164" width="8.5" style="1" customWidth="1"/>
    <col min="7165" max="7165" width="7.125" style="1" bestFit="1" customWidth="1"/>
    <col min="7166" max="7166" width="5" style="1" bestFit="1" customWidth="1"/>
    <col min="7167" max="7167" width="8.25" style="1" bestFit="1" customWidth="1"/>
    <col min="7168" max="7168" width="9.25" style="1" bestFit="1" customWidth="1"/>
    <col min="7169" max="7170" width="6.75" style="1" bestFit="1" customWidth="1"/>
    <col min="7171" max="7173" width="5" style="1" bestFit="1" customWidth="1"/>
    <col min="7174" max="7174" width="15.125" style="1" bestFit="1" customWidth="1"/>
    <col min="7175" max="7175" width="9" style="1"/>
    <col min="7176" max="7176" width="5.375" style="1" bestFit="1" customWidth="1"/>
    <col min="7177" max="7177" width="5" style="1" bestFit="1" customWidth="1"/>
    <col min="7178" max="7179" width="5.875" style="1" bestFit="1" customWidth="1"/>
    <col min="7180" max="7404" width="9" style="1"/>
    <col min="7405" max="7405" width="4" style="1" customWidth="1"/>
    <col min="7406" max="7406" width="4.375" style="1" bestFit="1" customWidth="1"/>
    <col min="7407" max="7407" width="13.125" style="1" bestFit="1" customWidth="1"/>
    <col min="7408" max="7408" width="23.75" style="1" bestFit="1" customWidth="1"/>
    <col min="7409" max="7409" width="30.625" style="1" bestFit="1" customWidth="1"/>
    <col min="7410" max="7410" width="6.75" style="1" bestFit="1" customWidth="1"/>
    <col min="7411" max="7411" width="16.25" style="1" bestFit="1" customWidth="1"/>
    <col min="7412" max="7412" width="5" style="1" customWidth="1"/>
    <col min="7413" max="7413" width="11.125" style="1" bestFit="1" customWidth="1"/>
    <col min="7414" max="7414" width="7.125" style="1" bestFit="1" customWidth="1"/>
    <col min="7415" max="7415" width="5" style="1" bestFit="1" customWidth="1"/>
    <col min="7416" max="7416" width="5.25" style="1" customWidth="1"/>
    <col min="7417" max="7417" width="5.75" style="1" customWidth="1"/>
    <col min="7418" max="7418" width="4.125" style="1" customWidth="1"/>
    <col min="7419" max="7419" width="20.75" style="1" customWidth="1"/>
    <col min="7420" max="7420" width="8.5" style="1" customWidth="1"/>
    <col min="7421" max="7421" width="7.125" style="1" bestFit="1" customWidth="1"/>
    <col min="7422" max="7422" width="5" style="1" bestFit="1" customWidth="1"/>
    <col min="7423" max="7423" width="8.25" style="1" bestFit="1" customWidth="1"/>
    <col min="7424" max="7424" width="9.25" style="1" bestFit="1" customWidth="1"/>
    <col min="7425" max="7426" width="6.75" style="1" bestFit="1" customWidth="1"/>
    <col min="7427" max="7429" width="5" style="1" bestFit="1" customWidth="1"/>
    <col min="7430" max="7430" width="15.125" style="1" bestFit="1" customWidth="1"/>
    <col min="7431" max="7431" width="9" style="1"/>
    <col min="7432" max="7432" width="5.375" style="1" bestFit="1" customWidth="1"/>
    <col min="7433" max="7433" width="5" style="1" bestFit="1" customWidth="1"/>
    <col min="7434" max="7435" width="5.875" style="1" bestFit="1" customWidth="1"/>
    <col min="7436" max="7660" width="9" style="1"/>
    <col min="7661" max="7661" width="4" style="1" customWidth="1"/>
    <col min="7662" max="7662" width="4.375" style="1" bestFit="1" customWidth="1"/>
    <col min="7663" max="7663" width="13.125" style="1" bestFit="1" customWidth="1"/>
    <col min="7664" max="7664" width="23.75" style="1" bestFit="1" customWidth="1"/>
    <col min="7665" max="7665" width="30.625" style="1" bestFit="1" customWidth="1"/>
    <col min="7666" max="7666" width="6.75" style="1" bestFit="1" customWidth="1"/>
    <col min="7667" max="7667" width="16.25" style="1" bestFit="1" customWidth="1"/>
    <col min="7668" max="7668" width="5" style="1" customWidth="1"/>
    <col min="7669" max="7669" width="11.125" style="1" bestFit="1" customWidth="1"/>
    <col min="7670" max="7670" width="7.125" style="1" bestFit="1" customWidth="1"/>
    <col min="7671" max="7671" width="5" style="1" bestFit="1" customWidth="1"/>
    <col min="7672" max="7672" width="5.25" style="1" customWidth="1"/>
    <col min="7673" max="7673" width="5.75" style="1" customWidth="1"/>
    <col min="7674" max="7674" width="4.125" style="1" customWidth="1"/>
    <col min="7675" max="7675" width="20.75" style="1" customWidth="1"/>
    <col min="7676" max="7676" width="8.5" style="1" customWidth="1"/>
    <col min="7677" max="7677" width="7.125" style="1" bestFit="1" customWidth="1"/>
    <col min="7678" max="7678" width="5" style="1" bestFit="1" customWidth="1"/>
    <col min="7679" max="7679" width="8.25" style="1" bestFit="1" customWidth="1"/>
    <col min="7680" max="7680" width="9.25" style="1" bestFit="1" customWidth="1"/>
    <col min="7681" max="7682" width="6.75" style="1" bestFit="1" customWidth="1"/>
    <col min="7683" max="7685" width="5" style="1" bestFit="1" customWidth="1"/>
    <col min="7686" max="7686" width="15.125" style="1" bestFit="1" customWidth="1"/>
    <col min="7687" max="7687" width="9" style="1"/>
    <col min="7688" max="7688" width="5.375" style="1" bestFit="1" customWidth="1"/>
    <col min="7689" max="7689" width="5" style="1" bestFit="1" customWidth="1"/>
    <col min="7690" max="7691" width="5.875" style="1" bestFit="1" customWidth="1"/>
    <col min="7692" max="7916" width="9" style="1"/>
    <col min="7917" max="7917" width="4" style="1" customWidth="1"/>
    <col min="7918" max="7918" width="4.375" style="1" bestFit="1" customWidth="1"/>
    <col min="7919" max="7919" width="13.125" style="1" bestFit="1" customWidth="1"/>
    <col min="7920" max="7920" width="23.75" style="1" bestFit="1" customWidth="1"/>
    <col min="7921" max="7921" width="30.625" style="1" bestFit="1" customWidth="1"/>
    <col min="7922" max="7922" width="6.75" style="1" bestFit="1" customWidth="1"/>
    <col min="7923" max="7923" width="16.25" style="1" bestFit="1" customWidth="1"/>
    <col min="7924" max="7924" width="5" style="1" customWidth="1"/>
    <col min="7925" max="7925" width="11.125" style="1" bestFit="1" customWidth="1"/>
    <col min="7926" max="7926" width="7.125" style="1" bestFit="1" customWidth="1"/>
    <col min="7927" max="7927" width="5" style="1" bestFit="1" customWidth="1"/>
    <col min="7928" max="7928" width="5.25" style="1" customWidth="1"/>
    <col min="7929" max="7929" width="5.75" style="1" customWidth="1"/>
    <col min="7930" max="7930" width="4.125" style="1" customWidth="1"/>
    <col min="7931" max="7931" width="20.75" style="1" customWidth="1"/>
    <col min="7932" max="7932" width="8.5" style="1" customWidth="1"/>
    <col min="7933" max="7933" width="7.125" style="1" bestFit="1" customWidth="1"/>
    <col min="7934" max="7934" width="5" style="1" bestFit="1" customWidth="1"/>
    <col min="7935" max="7935" width="8.25" style="1" bestFit="1" customWidth="1"/>
    <col min="7936" max="7936" width="9.25" style="1" bestFit="1" customWidth="1"/>
    <col min="7937" max="7938" width="6.75" style="1" bestFit="1" customWidth="1"/>
    <col min="7939" max="7941" width="5" style="1" bestFit="1" customWidth="1"/>
    <col min="7942" max="7942" width="15.125" style="1" bestFit="1" customWidth="1"/>
    <col min="7943" max="7943" width="9" style="1"/>
    <col min="7944" max="7944" width="5.375" style="1" bestFit="1" customWidth="1"/>
    <col min="7945" max="7945" width="5" style="1" bestFit="1" customWidth="1"/>
    <col min="7946" max="7947" width="5.875" style="1" bestFit="1" customWidth="1"/>
    <col min="7948" max="8172" width="9" style="1"/>
    <col min="8173" max="8173" width="4" style="1" customWidth="1"/>
    <col min="8174" max="8174" width="4.375" style="1" bestFit="1" customWidth="1"/>
    <col min="8175" max="8175" width="13.125" style="1" bestFit="1" customWidth="1"/>
    <col min="8176" max="8176" width="23.75" style="1" bestFit="1" customWidth="1"/>
    <col min="8177" max="8177" width="30.625" style="1" bestFit="1" customWidth="1"/>
    <col min="8178" max="8178" width="6.75" style="1" bestFit="1" customWidth="1"/>
    <col min="8179" max="8179" width="16.25" style="1" bestFit="1" customWidth="1"/>
    <col min="8180" max="8180" width="5" style="1" customWidth="1"/>
    <col min="8181" max="8181" width="11.125" style="1" bestFit="1" customWidth="1"/>
    <col min="8182" max="8182" width="7.125" style="1" bestFit="1" customWidth="1"/>
    <col min="8183" max="8183" width="5" style="1" bestFit="1" customWidth="1"/>
    <col min="8184" max="8184" width="5.25" style="1" customWidth="1"/>
    <col min="8185" max="8185" width="5.75" style="1" customWidth="1"/>
    <col min="8186" max="8186" width="4.125" style="1" customWidth="1"/>
    <col min="8187" max="8187" width="20.75" style="1" customWidth="1"/>
    <col min="8188" max="8188" width="8.5" style="1" customWidth="1"/>
    <col min="8189" max="8189" width="7.125" style="1" bestFit="1" customWidth="1"/>
    <col min="8190" max="8190" width="5" style="1" bestFit="1" customWidth="1"/>
    <col min="8191" max="8191" width="8.25" style="1" bestFit="1" customWidth="1"/>
    <col min="8192" max="8192" width="9.25" style="1" bestFit="1" customWidth="1"/>
    <col min="8193" max="8194" width="6.75" style="1" bestFit="1" customWidth="1"/>
    <col min="8195" max="8197" width="5" style="1" bestFit="1" customWidth="1"/>
    <col min="8198" max="8198" width="15.125" style="1" bestFit="1" customWidth="1"/>
    <col min="8199" max="8199" width="9" style="1"/>
    <col min="8200" max="8200" width="5.375" style="1" bestFit="1" customWidth="1"/>
    <col min="8201" max="8201" width="5" style="1" bestFit="1" customWidth="1"/>
    <col min="8202" max="8203" width="5.875" style="1" bestFit="1" customWidth="1"/>
    <col min="8204" max="8428" width="9" style="1"/>
    <col min="8429" max="8429" width="4" style="1" customWidth="1"/>
    <col min="8430" max="8430" width="4.375" style="1" bestFit="1" customWidth="1"/>
    <col min="8431" max="8431" width="13.125" style="1" bestFit="1" customWidth="1"/>
    <col min="8432" max="8432" width="23.75" style="1" bestFit="1" customWidth="1"/>
    <col min="8433" max="8433" width="30.625" style="1" bestFit="1" customWidth="1"/>
    <col min="8434" max="8434" width="6.75" style="1" bestFit="1" customWidth="1"/>
    <col min="8435" max="8435" width="16.25" style="1" bestFit="1" customWidth="1"/>
    <col min="8436" max="8436" width="5" style="1" customWidth="1"/>
    <col min="8437" max="8437" width="11.125" style="1" bestFit="1" customWidth="1"/>
    <col min="8438" max="8438" width="7.125" style="1" bestFit="1" customWidth="1"/>
    <col min="8439" max="8439" width="5" style="1" bestFit="1" customWidth="1"/>
    <col min="8440" max="8440" width="5.25" style="1" customWidth="1"/>
    <col min="8441" max="8441" width="5.75" style="1" customWidth="1"/>
    <col min="8442" max="8442" width="4.125" style="1" customWidth="1"/>
    <col min="8443" max="8443" width="20.75" style="1" customWidth="1"/>
    <col min="8444" max="8444" width="8.5" style="1" customWidth="1"/>
    <col min="8445" max="8445" width="7.125" style="1" bestFit="1" customWidth="1"/>
    <col min="8446" max="8446" width="5" style="1" bestFit="1" customWidth="1"/>
    <col min="8447" max="8447" width="8.25" style="1" bestFit="1" customWidth="1"/>
    <col min="8448" max="8448" width="9.25" style="1" bestFit="1" customWidth="1"/>
    <col min="8449" max="8450" width="6.75" style="1" bestFit="1" customWidth="1"/>
    <col min="8451" max="8453" width="5" style="1" bestFit="1" customWidth="1"/>
    <col min="8454" max="8454" width="15.125" style="1" bestFit="1" customWidth="1"/>
    <col min="8455" max="8455" width="9" style="1"/>
    <col min="8456" max="8456" width="5.375" style="1" bestFit="1" customWidth="1"/>
    <col min="8457" max="8457" width="5" style="1" bestFit="1" customWidth="1"/>
    <col min="8458" max="8459" width="5.875" style="1" bestFit="1" customWidth="1"/>
    <col min="8460" max="8684" width="9" style="1"/>
    <col min="8685" max="8685" width="4" style="1" customWidth="1"/>
    <col min="8686" max="8686" width="4.375" style="1" bestFit="1" customWidth="1"/>
    <col min="8687" max="8687" width="13.125" style="1" bestFit="1" customWidth="1"/>
    <col min="8688" max="8688" width="23.75" style="1" bestFit="1" customWidth="1"/>
    <col min="8689" max="8689" width="30.625" style="1" bestFit="1" customWidth="1"/>
    <col min="8690" max="8690" width="6.75" style="1" bestFit="1" customWidth="1"/>
    <col min="8691" max="8691" width="16.25" style="1" bestFit="1" customWidth="1"/>
    <col min="8692" max="8692" width="5" style="1" customWidth="1"/>
    <col min="8693" max="8693" width="11.125" style="1" bestFit="1" customWidth="1"/>
    <col min="8694" max="8694" width="7.125" style="1" bestFit="1" customWidth="1"/>
    <col min="8695" max="8695" width="5" style="1" bestFit="1" customWidth="1"/>
    <col min="8696" max="8696" width="5.25" style="1" customWidth="1"/>
    <col min="8697" max="8697" width="5.75" style="1" customWidth="1"/>
    <col min="8698" max="8698" width="4.125" style="1" customWidth="1"/>
    <col min="8699" max="8699" width="20.75" style="1" customWidth="1"/>
    <col min="8700" max="8700" width="8.5" style="1" customWidth="1"/>
    <col min="8701" max="8701" width="7.125" style="1" bestFit="1" customWidth="1"/>
    <col min="8702" max="8702" width="5" style="1" bestFit="1" customWidth="1"/>
    <col min="8703" max="8703" width="8.25" style="1" bestFit="1" customWidth="1"/>
    <col min="8704" max="8704" width="9.25" style="1" bestFit="1" customWidth="1"/>
    <col min="8705" max="8706" width="6.75" style="1" bestFit="1" customWidth="1"/>
    <col min="8707" max="8709" width="5" style="1" bestFit="1" customWidth="1"/>
    <col min="8710" max="8710" width="15.125" style="1" bestFit="1" customWidth="1"/>
    <col min="8711" max="8711" width="9" style="1"/>
    <col min="8712" max="8712" width="5.375" style="1" bestFit="1" customWidth="1"/>
    <col min="8713" max="8713" width="5" style="1" bestFit="1" customWidth="1"/>
    <col min="8714" max="8715" width="5.875" style="1" bestFit="1" customWidth="1"/>
    <col min="8716" max="8940" width="9" style="1"/>
    <col min="8941" max="8941" width="4" style="1" customWidth="1"/>
    <col min="8942" max="8942" width="4.375" style="1" bestFit="1" customWidth="1"/>
    <col min="8943" max="8943" width="13.125" style="1" bestFit="1" customWidth="1"/>
    <col min="8944" max="8944" width="23.75" style="1" bestFit="1" customWidth="1"/>
    <col min="8945" max="8945" width="30.625" style="1" bestFit="1" customWidth="1"/>
    <col min="8946" max="8946" width="6.75" style="1" bestFit="1" customWidth="1"/>
    <col min="8947" max="8947" width="16.25" style="1" bestFit="1" customWidth="1"/>
    <col min="8948" max="8948" width="5" style="1" customWidth="1"/>
    <col min="8949" max="8949" width="11.125" style="1" bestFit="1" customWidth="1"/>
    <col min="8950" max="8950" width="7.125" style="1" bestFit="1" customWidth="1"/>
    <col min="8951" max="8951" width="5" style="1" bestFit="1" customWidth="1"/>
    <col min="8952" max="8952" width="5.25" style="1" customWidth="1"/>
    <col min="8953" max="8953" width="5.75" style="1" customWidth="1"/>
    <col min="8954" max="8954" width="4.125" style="1" customWidth="1"/>
    <col min="8955" max="8955" width="20.75" style="1" customWidth="1"/>
    <col min="8956" max="8956" width="8.5" style="1" customWidth="1"/>
    <col min="8957" max="8957" width="7.125" style="1" bestFit="1" customWidth="1"/>
    <col min="8958" max="8958" width="5" style="1" bestFit="1" customWidth="1"/>
    <col min="8959" max="8959" width="8.25" style="1" bestFit="1" customWidth="1"/>
    <col min="8960" max="8960" width="9.25" style="1" bestFit="1" customWidth="1"/>
    <col min="8961" max="8962" width="6.75" style="1" bestFit="1" customWidth="1"/>
    <col min="8963" max="8965" width="5" style="1" bestFit="1" customWidth="1"/>
    <col min="8966" max="8966" width="15.125" style="1" bestFit="1" customWidth="1"/>
    <col min="8967" max="8967" width="9" style="1"/>
    <col min="8968" max="8968" width="5.375" style="1" bestFit="1" customWidth="1"/>
    <col min="8969" max="8969" width="5" style="1" bestFit="1" customWidth="1"/>
    <col min="8970" max="8971" width="5.875" style="1" bestFit="1" customWidth="1"/>
    <col min="8972" max="9196" width="9" style="1"/>
    <col min="9197" max="9197" width="4" style="1" customWidth="1"/>
    <col min="9198" max="9198" width="4.375" style="1" bestFit="1" customWidth="1"/>
    <col min="9199" max="9199" width="13.125" style="1" bestFit="1" customWidth="1"/>
    <col min="9200" max="9200" width="23.75" style="1" bestFit="1" customWidth="1"/>
    <col min="9201" max="9201" width="30.625" style="1" bestFit="1" customWidth="1"/>
    <col min="9202" max="9202" width="6.75" style="1" bestFit="1" customWidth="1"/>
    <col min="9203" max="9203" width="16.25" style="1" bestFit="1" customWidth="1"/>
    <col min="9204" max="9204" width="5" style="1" customWidth="1"/>
    <col min="9205" max="9205" width="11.125" style="1" bestFit="1" customWidth="1"/>
    <col min="9206" max="9206" width="7.125" style="1" bestFit="1" customWidth="1"/>
    <col min="9207" max="9207" width="5" style="1" bestFit="1" customWidth="1"/>
    <col min="9208" max="9208" width="5.25" style="1" customWidth="1"/>
    <col min="9209" max="9209" width="5.75" style="1" customWidth="1"/>
    <col min="9210" max="9210" width="4.125" style="1" customWidth="1"/>
    <col min="9211" max="9211" width="20.75" style="1" customWidth="1"/>
    <col min="9212" max="9212" width="8.5" style="1" customWidth="1"/>
    <col min="9213" max="9213" width="7.125" style="1" bestFit="1" customWidth="1"/>
    <col min="9214" max="9214" width="5" style="1" bestFit="1" customWidth="1"/>
    <col min="9215" max="9215" width="8.25" style="1" bestFit="1" customWidth="1"/>
    <col min="9216" max="9216" width="9.25" style="1" bestFit="1" customWidth="1"/>
    <col min="9217" max="9218" width="6.75" style="1" bestFit="1" customWidth="1"/>
    <col min="9219" max="9221" width="5" style="1" bestFit="1" customWidth="1"/>
    <col min="9222" max="9222" width="15.125" style="1" bestFit="1" customWidth="1"/>
    <col min="9223" max="9223" width="9" style="1"/>
    <col min="9224" max="9224" width="5.375" style="1" bestFit="1" customWidth="1"/>
    <col min="9225" max="9225" width="5" style="1" bestFit="1" customWidth="1"/>
    <col min="9226" max="9227" width="5.875" style="1" bestFit="1" customWidth="1"/>
    <col min="9228" max="9452" width="9" style="1"/>
    <col min="9453" max="9453" width="4" style="1" customWidth="1"/>
    <col min="9454" max="9454" width="4.375" style="1" bestFit="1" customWidth="1"/>
    <col min="9455" max="9455" width="13.125" style="1" bestFit="1" customWidth="1"/>
    <col min="9456" max="9456" width="23.75" style="1" bestFit="1" customWidth="1"/>
    <col min="9457" max="9457" width="30.625" style="1" bestFit="1" customWidth="1"/>
    <col min="9458" max="9458" width="6.75" style="1" bestFit="1" customWidth="1"/>
    <col min="9459" max="9459" width="16.25" style="1" bestFit="1" customWidth="1"/>
    <col min="9460" max="9460" width="5" style="1" customWidth="1"/>
    <col min="9461" max="9461" width="11.125" style="1" bestFit="1" customWidth="1"/>
    <col min="9462" max="9462" width="7.125" style="1" bestFit="1" customWidth="1"/>
    <col min="9463" max="9463" width="5" style="1" bestFit="1" customWidth="1"/>
    <col min="9464" max="9464" width="5.25" style="1" customWidth="1"/>
    <col min="9465" max="9465" width="5.75" style="1" customWidth="1"/>
    <col min="9466" max="9466" width="4.125" style="1" customWidth="1"/>
    <col min="9467" max="9467" width="20.75" style="1" customWidth="1"/>
    <col min="9468" max="9468" width="8.5" style="1" customWidth="1"/>
    <col min="9469" max="9469" width="7.125" style="1" bestFit="1" customWidth="1"/>
    <col min="9470" max="9470" width="5" style="1" bestFit="1" customWidth="1"/>
    <col min="9471" max="9471" width="8.25" style="1" bestFit="1" customWidth="1"/>
    <col min="9472" max="9472" width="9.25" style="1" bestFit="1" customWidth="1"/>
    <col min="9473" max="9474" width="6.75" style="1" bestFit="1" customWidth="1"/>
    <col min="9475" max="9477" width="5" style="1" bestFit="1" customWidth="1"/>
    <col min="9478" max="9478" width="15.125" style="1" bestFit="1" customWidth="1"/>
    <col min="9479" max="9479" width="9" style="1"/>
    <col min="9480" max="9480" width="5.375" style="1" bestFit="1" customWidth="1"/>
    <col min="9481" max="9481" width="5" style="1" bestFit="1" customWidth="1"/>
    <col min="9482" max="9483" width="5.875" style="1" bestFit="1" customWidth="1"/>
    <col min="9484" max="9708" width="9" style="1"/>
    <col min="9709" max="9709" width="4" style="1" customWidth="1"/>
    <col min="9710" max="9710" width="4.375" style="1" bestFit="1" customWidth="1"/>
    <col min="9711" max="9711" width="13.125" style="1" bestFit="1" customWidth="1"/>
    <col min="9712" max="9712" width="23.75" style="1" bestFit="1" customWidth="1"/>
    <col min="9713" max="9713" width="30.625" style="1" bestFit="1" customWidth="1"/>
    <col min="9714" max="9714" width="6.75" style="1" bestFit="1" customWidth="1"/>
    <col min="9715" max="9715" width="16.25" style="1" bestFit="1" customWidth="1"/>
    <col min="9716" max="9716" width="5" style="1" customWidth="1"/>
    <col min="9717" max="9717" width="11.125" style="1" bestFit="1" customWidth="1"/>
    <col min="9718" max="9718" width="7.125" style="1" bestFit="1" customWidth="1"/>
    <col min="9719" max="9719" width="5" style="1" bestFit="1" customWidth="1"/>
    <col min="9720" max="9720" width="5.25" style="1" customWidth="1"/>
    <col min="9721" max="9721" width="5.75" style="1" customWidth="1"/>
    <col min="9722" max="9722" width="4.125" style="1" customWidth="1"/>
    <col min="9723" max="9723" width="20.75" style="1" customWidth="1"/>
    <col min="9724" max="9724" width="8.5" style="1" customWidth="1"/>
    <col min="9725" max="9725" width="7.125" style="1" bestFit="1" customWidth="1"/>
    <col min="9726" max="9726" width="5" style="1" bestFit="1" customWidth="1"/>
    <col min="9727" max="9727" width="8.25" style="1" bestFit="1" customWidth="1"/>
    <col min="9728" max="9728" width="9.25" style="1" bestFit="1" customWidth="1"/>
    <col min="9729" max="9730" width="6.75" style="1" bestFit="1" customWidth="1"/>
    <col min="9731" max="9733" width="5" style="1" bestFit="1" customWidth="1"/>
    <col min="9734" max="9734" width="15.125" style="1" bestFit="1" customWidth="1"/>
    <col min="9735" max="9735" width="9" style="1"/>
    <col min="9736" max="9736" width="5.375" style="1" bestFit="1" customWidth="1"/>
    <col min="9737" max="9737" width="5" style="1" bestFit="1" customWidth="1"/>
    <col min="9738" max="9739" width="5.875" style="1" bestFit="1" customWidth="1"/>
    <col min="9740" max="9964" width="9" style="1"/>
    <col min="9965" max="9965" width="4" style="1" customWidth="1"/>
    <col min="9966" max="9966" width="4.375" style="1" bestFit="1" customWidth="1"/>
    <col min="9967" max="9967" width="13.125" style="1" bestFit="1" customWidth="1"/>
    <col min="9968" max="9968" width="23.75" style="1" bestFit="1" customWidth="1"/>
    <col min="9969" max="9969" width="30.625" style="1" bestFit="1" customWidth="1"/>
    <col min="9970" max="9970" width="6.75" style="1" bestFit="1" customWidth="1"/>
    <col min="9971" max="9971" width="16.25" style="1" bestFit="1" customWidth="1"/>
    <col min="9972" max="9972" width="5" style="1" customWidth="1"/>
    <col min="9973" max="9973" width="11.125" style="1" bestFit="1" customWidth="1"/>
    <col min="9974" max="9974" width="7.125" style="1" bestFit="1" customWidth="1"/>
    <col min="9975" max="9975" width="5" style="1" bestFit="1" customWidth="1"/>
    <col min="9976" max="9976" width="5.25" style="1" customWidth="1"/>
    <col min="9977" max="9977" width="5.75" style="1" customWidth="1"/>
    <col min="9978" max="9978" width="4.125" style="1" customWidth="1"/>
    <col min="9979" max="9979" width="20.75" style="1" customWidth="1"/>
    <col min="9980" max="9980" width="8.5" style="1" customWidth="1"/>
    <col min="9981" max="9981" width="7.125" style="1" bestFit="1" customWidth="1"/>
    <col min="9982" max="9982" width="5" style="1" bestFit="1" customWidth="1"/>
    <col min="9983" max="9983" width="8.25" style="1" bestFit="1" customWidth="1"/>
    <col min="9984" max="9984" width="9.25" style="1" bestFit="1" customWidth="1"/>
    <col min="9985" max="9986" width="6.75" style="1" bestFit="1" customWidth="1"/>
    <col min="9987" max="9989" width="5" style="1" bestFit="1" customWidth="1"/>
    <col min="9990" max="9990" width="15.125" style="1" bestFit="1" customWidth="1"/>
    <col min="9991" max="9991" width="9" style="1"/>
    <col min="9992" max="9992" width="5.375" style="1" bestFit="1" customWidth="1"/>
    <col min="9993" max="9993" width="5" style="1" bestFit="1" customWidth="1"/>
    <col min="9994" max="9995" width="5.875" style="1" bestFit="1" customWidth="1"/>
    <col min="9996" max="10220" width="9" style="1"/>
    <col min="10221" max="10221" width="4" style="1" customWidth="1"/>
    <col min="10222" max="10222" width="4.375" style="1" bestFit="1" customWidth="1"/>
    <col min="10223" max="10223" width="13.125" style="1" bestFit="1" customWidth="1"/>
    <col min="10224" max="10224" width="23.75" style="1" bestFit="1" customWidth="1"/>
    <col min="10225" max="10225" width="30.625" style="1" bestFit="1" customWidth="1"/>
    <col min="10226" max="10226" width="6.75" style="1" bestFit="1" customWidth="1"/>
    <col min="10227" max="10227" width="16.25" style="1" bestFit="1" customWidth="1"/>
    <col min="10228" max="10228" width="5" style="1" customWidth="1"/>
    <col min="10229" max="10229" width="11.125" style="1" bestFit="1" customWidth="1"/>
    <col min="10230" max="10230" width="7.125" style="1" bestFit="1" customWidth="1"/>
    <col min="10231" max="10231" width="5" style="1" bestFit="1" customWidth="1"/>
    <col min="10232" max="10232" width="5.25" style="1" customWidth="1"/>
    <col min="10233" max="10233" width="5.75" style="1" customWidth="1"/>
    <col min="10234" max="10234" width="4.125" style="1" customWidth="1"/>
    <col min="10235" max="10235" width="20.75" style="1" customWidth="1"/>
    <col min="10236" max="10236" width="8.5" style="1" customWidth="1"/>
    <col min="10237" max="10237" width="7.125" style="1" bestFit="1" customWidth="1"/>
    <col min="10238" max="10238" width="5" style="1" bestFit="1" customWidth="1"/>
    <col min="10239" max="10239" width="8.25" style="1" bestFit="1" customWidth="1"/>
    <col min="10240" max="10240" width="9.25" style="1" bestFit="1" customWidth="1"/>
    <col min="10241" max="10242" width="6.75" style="1" bestFit="1" customWidth="1"/>
    <col min="10243" max="10245" width="5" style="1" bestFit="1" customWidth="1"/>
    <col min="10246" max="10246" width="15.125" style="1" bestFit="1" customWidth="1"/>
    <col min="10247" max="10247" width="9" style="1"/>
    <col min="10248" max="10248" width="5.375" style="1" bestFit="1" customWidth="1"/>
    <col min="10249" max="10249" width="5" style="1" bestFit="1" customWidth="1"/>
    <col min="10250" max="10251" width="5.875" style="1" bestFit="1" customWidth="1"/>
    <col min="10252" max="10476" width="9" style="1"/>
    <col min="10477" max="10477" width="4" style="1" customWidth="1"/>
    <col min="10478" max="10478" width="4.375" style="1" bestFit="1" customWidth="1"/>
    <col min="10479" max="10479" width="13.125" style="1" bestFit="1" customWidth="1"/>
    <col min="10480" max="10480" width="23.75" style="1" bestFit="1" customWidth="1"/>
    <col min="10481" max="10481" width="30.625" style="1" bestFit="1" customWidth="1"/>
    <col min="10482" max="10482" width="6.75" style="1" bestFit="1" customWidth="1"/>
    <col min="10483" max="10483" width="16.25" style="1" bestFit="1" customWidth="1"/>
    <col min="10484" max="10484" width="5" style="1" customWidth="1"/>
    <col min="10485" max="10485" width="11.125" style="1" bestFit="1" customWidth="1"/>
    <col min="10486" max="10486" width="7.125" style="1" bestFit="1" customWidth="1"/>
    <col min="10487" max="10487" width="5" style="1" bestFit="1" customWidth="1"/>
    <col min="10488" max="10488" width="5.25" style="1" customWidth="1"/>
    <col min="10489" max="10489" width="5.75" style="1" customWidth="1"/>
    <col min="10490" max="10490" width="4.125" style="1" customWidth="1"/>
    <col min="10491" max="10491" width="20.75" style="1" customWidth="1"/>
    <col min="10492" max="10492" width="8.5" style="1" customWidth="1"/>
    <col min="10493" max="10493" width="7.125" style="1" bestFit="1" customWidth="1"/>
    <col min="10494" max="10494" width="5" style="1" bestFit="1" customWidth="1"/>
    <col min="10495" max="10495" width="8.25" style="1" bestFit="1" customWidth="1"/>
    <col min="10496" max="10496" width="9.25" style="1" bestFit="1" customWidth="1"/>
    <col min="10497" max="10498" width="6.75" style="1" bestFit="1" customWidth="1"/>
    <col min="10499" max="10501" width="5" style="1" bestFit="1" customWidth="1"/>
    <col min="10502" max="10502" width="15.125" style="1" bestFit="1" customWidth="1"/>
    <col min="10503" max="10503" width="9" style="1"/>
    <col min="10504" max="10504" width="5.375" style="1" bestFit="1" customWidth="1"/>
    <col min="10505" max="10505" width="5" style="1" bestFit="1" customWidth="1"/>
    <col min="10506" max="10507" width="5.875" style="1" bestFit="1" customWidth="1"/>
    <col min="10508" max="10732" width="9" style="1"/>
    <col min="10733" max="10733" width="4" style="1" customWidth="1"/>
    <col min="10734" max="10734" width="4.375" style="1" bestFit="1" customWidth="1"/>
    <col min="10735" max="10735" width="13.125" style="1" bestFit="1" customWidth="1"/>
    <col min="10736" max="10736" width="23.75" style="1" bestFit="1" customWidth="1"/>
    <col min="10737" max="10737" width="30.625" style="1" bestFit="1" customWidth="1"/>
    <col min="10738" max="10738" width="6.75" style="1" bestFit="1" customWidth="1"/>
    <col min="10739" max="10739" width="16.25" style="1" bestFit="1" customWidth="1"/>
    <col min="10740" max="10740" width="5" style="1" customWidth="1"/>
    <col min="10741" max="10741" width="11.125" style="1" bestFit="1" customWidth="1"/>
    <col min="10742" max="10742" width="7.125" style="1" bestFit="1" customWidth="1"/>
    <col min="10743" max="10743" width="5" style="1" bestFit="1" customWidth="1"/>
    <col min="10744" max="10744" width="5.25" style="1" customWidth="1"/>
    <col min="10745" max="10745" width="5.75" style="1" customWidth="1"/>
    <col min="10746" max="10746" width="4.125" style="1" customWidth="1"/>
    <col min="10747" max="10747" width="20.75" style="1" customWidth="1"/>
    <col min="10748" max="10748" width="8.5" style="1" customWidth="1"/>
    <col min="10749" max="10749" width="7.125" style="1" bestFit="1" customWidth="1"/>
    <col min="10750" max="10750" width="5" style="1" bestFit="1" customWidth="1"/>
    <col min="10751" max="10751" width="8.25" style="1" bestFit="1" customWidth="1"/>
    <col min="10752" max="10752" width="9.25" style="1" bestFit="1" customWidth="1"/>
    <col min="10753" max="10754" width="6.75" style="1" bestFit="1" customWidth="1"/>
    <col min="10755" max="10757" width="5" style="1" bestFit="1" customWidth="1"/>
    <col min="10758" max="10758" width="15.125" style="1" bestFit="1" customWidth="1"/>
    <col min="10759" max="10759" width="9" style="1"/>
    <col min="10760" max="10760" width="5.375" style="1" bestFit="1" customWidth="1"/>
    <col min="10761" max="10761" width="5" style="1" bestFit="1" customWidth="1"/>
    <col min="10762" max="10763" width="5.875" style="1" bestFit="1" customWidth="1"/>
    <col min="10764" max="10988" width="9" style="1"/>
    <col min="10989" max="10989" width="4" style="1" customWidth="1"/>
    <col min="10990" max="10990" width="4.375" style="1" bestFit="1" customWidth="1"/>
    <col min="10991" max="10991" width="13.125" style="1" bestFit="1" customWidth="1"/>
    <col min="10992" max="10992" width="23.75" style="1" bestFit="1" customWidth="1"/>
    <col min="10993" max="10993" width="30.625" style="1" bestFit="1" customWidth="1"/>
    <col min="10994" max="10994" width="6.75" style="1" bestFit="1" customWidth="1"/>
    <col min="10995" max="10995" width="16.25" style="1" bestFit="1" customWidth="1"/>
    <col min="10996" max="10996" width="5" style="1" customWidth="1"/>
    <col min="10997" max="10997" width="11.125" style="1" bestFit="1" customWidth="1"/>
    <col min="10998" max="10998" width="7.125" style="1" bestFit="1" customWidth="1"/>
    <col min="10999" max="10999" width="5" style="1" bestFit="1" customWidth="1"/>
    <col min="11000" max="11000" width="5.25" style="1" customWidth="1"/>
    <col min="11001" max="11001" width="5.75" style="1" customWidth="1"/>
    <col min="11002" max="11002" width="4.125" style="1" customWidth="1"/>
    <col min="11003" max="11003" width="20.75" style="1" customWidth="1"/>
    <col min="11004" max="11004" width="8.5" style="1" customWidth="1"/>
    <col min="11005" max="11005" width="7.125" style="1" bestFit="1" customWidth="1"/>
    <col min="11006" max="11006" width="5" style="1" bestFit="1" customWidth="1"/>
    <col min="11007" max="11007" width="8.25" style="1" bestFit="1" customWidth="1"/>
    <col min="11008" max="11008" width="9.25" style="1" bestFit="1" customWidth="1"/>
    <col min="11009" max="11010" width="6.75" style="1" bestFit="1" customWidth="1"/>
    <col min="11011" max="11013" width="5" style="1" bestFit="1" customWidth="1"/>
    <col min="11014" max="11014" width="15.125" style="1" bestFit="1" customWidth="1"/>
    <col min="11015" max="11015" width="9" style="1"/>
    <col min="11016" max="11016" width="5.375" style="1" bestFit="1" customWidth="1"/>
    <col min="11017" max="11017" width="5" style="1" bestFit="1" customWidth="1"/>
    <col min="11018" max="11019" width="5.875" style="1" bestFit="1" customWidth="1"/>
    <col min="11020" max="11244" width="9" style="1"/>
    <col min="11245" max="11245" width="4" style="1" customWidth="1"/>
    <col min="11246" max="11246" width="4.375" style="1" bestFit="1" customWidth="1"/>
    <col min="11247" max="11247" width="13.125" style="1" bestFit="1" customWidth="1"/>
    <col min="11248" max="11248" width="23.75" style="1" bestFit="1" customWidth="1"/>
    <col min="11249" max="11249" width="30.625" style="1" bestFit="1" customWidth="1"/>
    <col min="11250" max="11250" width="6.75" style="1" bestFit="1" customWidth="1"/>
    <col min="11251" max="11251" width="16.25" style="1" bestFit="1" customWidth="1"/>
    <col min="11252" max="11252" width="5" style="1" customWidth="1"/>
    <col min="11253" max="11253" width="11.125" style="1" bestFit="1" customWidth="1"/>
    <col min="11254" max="11254" width="7.125" style="1" bestFit="1" customWidth="1"/>
    <col min="11255" max="11255" width="5" style="1" bestFit="1" customWidth="1"/>
    <col min="11256" max="11256" width="5.25" style="1" customWidth="1"/>
    <col min="11257" max="11257" width="5.75" style="1" customWidth="1"/>
    <col min="11258" max="11258" width="4.125" style="1" customWidth="1"/>
    <col min="11259" max="11259" width="20.75" style="1" customWidth="1"/>
    <col min="11260" max="11260" width="8.5" style="1" customWidth="1"/>
    <col min="11261" max="11261" width="7.125" style="1" bestFit="1" customWidth="1"/>
    <col min="11262" max="11262" width="5" style="1" bestFit="1" customWidth="1"/>
    <col min="11263" max="11263" width="8.25" style="1" bestFit="1" customWidth="1"/>
    <col min="11264" max="11264" width="9.25" style="1" bestFit="1" customWidth="1"/>
    <col min="11265" max="11266" width="6.75" style="1" bestFit="1" customWidth="1"/>
    <col min="11267" max="11269" width="5" style="1" bestFit="1" customWidth="1"/>
    <col min="11270" max="11270" width="15.125" style="1" bestFit="1" customWidth="1"/>
    <col min="11271" max="11271" width="9" style="1"/>
    <col min="11272" max="11272" width="5.375" style="1" bestFit="1" customWidth="1"/>
    <col min="11273" max="11273" width="5" style="1" bestFit="1" customWidth="1"/>
    <col min="11274" max="11275" width="5.875" style="1" bestFit="1" customWidth="1"/>
    <col min="11276" max="11500" width="9" style="1"/>
    <col min="11501" max="11501" width="4" style="1" customWidth="1"/>
    <col min="11502" max="11502" width="4.375" style="1" bestFit="1" customWidth="1"/>
    <col min="11503" max="11503" width="13.125" style="1" bestFit="1" customWidth="1"/>
    <col min="11504" max="11504" width="23.75" style="1" bestFit="1" customWidth="1"/>
    <col min="11505" max="11505" width="30.625" style="1" bestFit="1" customWidth="1"/>
    <col min="11506" max="11506" width="6.75" style="1" bestFit="1" customWidth="1"/>
    <col min="11507" max="11507" width="16.25" style="1" bestFit="1" customWidth="1"/>
    <col min="11508" max="11508" width="5" style="1" customWidth="1"/>
    <col min="11509" max="11509" width="11.125" style="1" bestFit="1" customWidth="1"/>
    <col min="11510" max="11510" width="7.125" style="1" bestFit="1" customWidth="1"/>
    <col min="11511" max="11511" width="5" style="1" bestFit="1" customWidth="1"/>
    <col min="11512" max="11512" width="5.25" style="1" customWidth="1"/>
    <col min="11513" max="11513" width="5.75" style="1" customWidth="1"/>
    <col min="11514" max="11514" width="4.125" style="1" customWidth="1"/>
    <col min="11515" max="11515" width="20.75" style="1" customWidth="1"/>
    <col min="11516" max="11516" width="8.5" style="1" customWidth="1"/>
    <col min="11517" max="11517" width="7.125" style="1" bestFit="1" customWidth="1"/>
    <col min="11518" max="11518" width="5" style="1" bestFit="1" customWidth="1"/>
    <col min="11519" max="11519" width="8.25" style="1" bestFit="1" customWidth="1"/>
    <col min="11520" max="11520" width="9.25" style="1" bestFit="1" customWidth="1"/>
    <col min="11521" max="11522" width="6.75" style="1" bestFit="1" customWidth="1"/>
    <col min="11523" max="11525" width="5" style="1" bestFit="1" customWidth="1"/>
    <col min="11526" max="11526" width="15.125" style="1" bestFit="1" customWidth="1"/>
    <col min="11527" max="11527" width="9" style="1"/>
    <col min="11528" max="11528" width="5.375" style="1" bestFit="1" customWidth="1"/>
    <col min="11529" max="11529" width="5" style="1" bestFit="1" customWidth="1"/>
    <col min="11530" max="11531" width="5.875" style="1" bestFit="1" customWidth="1"/>
    <col min="11532" max="11756" width="9" style="1"/>
    <col min="11757" max="11757" width="4" style="1" customWidth="1"/>
    <col min="11758" max="11758" width="4.375" style="1" bestFit="1" customWidth="1"/>
    <col min="11759" max="11759" width="13.125" style="1" bestFit="1" customWidth="1"/>
    <col min="11760" max="11760" width="23.75" style="1" bestFit="1" customWidth="1"/>
    <col min="11761" max="11761" width="30.625" style="1" bestFit="1" customWidth="1"/>
    <col min="11762" max="11762" width="6.75" style="1" bestFit="1" customWidth="1"/>
    <col min="11763" max="11763" width="16.25" style="1" bestFit="1" customWidth="1"/>
    <col min="11764" max="11764" width="5" style="1" customWidth="1"/>
    <col min="11765" max="11765" width="11.125" style="1" bestFit="1" customWidth="1"/>
    <col min="11766" max="11766" width="7.125" style="1" bestFit="1" customWidth="1"/>
    <col min="11767" max="11767" width="5" style="1" bestFit="1" customWidth="1"/>
    <col min="11768" max="11768" width="5.25" style="1" customWidth="1"/>
    <col min="11769" max="11769" width="5.75" style="1" customWidth="1"/>
    <col min="11770" max="11770" width="4.125" style="1" customWidth="1"/>
    <col min="11771" max="11771" width="20.75" style="1" customWidth="1"/>
    <col min="11772" max="11772" width="8.5" style="1" customWidth="1"/>
    <col min="11773" max="11773" width="7.125" style="1" bestFit="1" customWidth="1"/>
    <col min="11774" max="11774" width="5" style="1" bestFit="1" customWidth="1"/>
    <col min="11775" max="11775" width="8.25" style="1" bestFit="1" customWidth="1"/>
    <col min="11776" max="11776" width="9.25" style="1" bestFit="1" customWidth="1"/>
    <col min="11777" max="11778" width="6.75" style="1" bestFit="1" customWidth="1"/>
    <col min="11779" max="11781" width="5" style="1" bestFit="1" customWidth="1"/>
    <col min="11782" max="11782" width="15.125" style="1" bestFit="1" customWidth="1"/>
    <col min="11783" max="11783" width="9" style="1"/>
    <col min="11784" max="11784" width="5.375" style="1" bestFit="1" customWidth="1"/>
    <col min="11785" max="11785" width="5" style="1" bestFit="1" customWidth="1"/>
    <col min="11786" max="11787" width="5.875" style="1" bestFit="1" customWidth="1"/>
    <col min="11788" max="12012" width="9" style="1"/>
    <col min="12013" max="12013" width="4" style="1" customWidth="1"/>
    <col min="12014" max="12014" width="4.375" style="1" bestFit="1" customWidth="1"/>
    <col min="12015" max="12015" width="13.125" style="1" bestFit="1" customWidth="1"/>
    <col min="12016" max="12016" width="23.75" style="1" bestFit="1" customWidth="1"/>
    <col min="12017" max="12017" width="30.625" style="1" bestFit="1" customWidth="1"/>
    <col min="12018" max="12018" width="6.75" style="1" bestFit="1" customWidth="1"/>
    <col min="12019" max="12019" width="16.25" style="1" bestFit="1" customWidth="1"/>
    <col min="12020" max="12020" width="5" style="1" customWidth="1"/>
    <col min="12021" max="12021" width="11.125" style="1" bestFit="1" customWidth="1"/>
    <col min="12022" max="12022" width="7.125" style="1" bestFit="1" customWidth="1"/>
    <col min="12023" max="12023" width="5" style="1" bestFit="1" customWidth="1"/>
    <col min="12024" max="12024" width="5.25" style="1" customWidth="1"/>
    <col min="12025" max="12025" width="5.75" style="1" customWidth="1"/>
    <col min="12026" max="12026" width="4.125" style="1" customWidth="1"/>
    <col min="12027" max="12027" width="20.75" style="1" customWidth="1"/>
    <col min="12028" max="12028" width="8.5" style="1" customWidth="1"/>
    <col min="12029" max="12029" width="7.125" style="1" bestFit="1" customWidth="1"/>
    <col min="12030" max="12030" width="5" style="1" bestFit="1" customWidth="1"/>
    <col min="12031" max="12031" width="8.25" style="1" bestFit="1" customWidth="1"/>
    <col min="12032" max="12032" width="9.25" style="1" bestFit="1" customWidth="1"/>
    <col min="12033" max="12034" width="6.75" style="1" bestFit="1" customWidth="1"/>
    <col min="12035" max="12037" width="5" style="1" bestFit="1" customWidth="1"/>
    <col min="12038" max="12038" width="15.125" style="1" bestFit="1" customWidth="1"/>
    <col min="12039" max="12039" width="9" style="1"/>
    <col min="12040" max="12040" width="5.375" style="1" bestFit="1" customWidth="1"/>
    <col min="12041" max="12041" width="5" style="1" bestFit="1" customWidth="1"/>
    <col min="12042" max="12043" width="5.875" style="1" bestFit="1" customWidth="1"/>
    <col min="12044" max="12268" width="9" style="1"/>
    <col min="12269" max="12269" width="4" style="1" customWidth="1"/>
    <col min="12270" max="12270" width="4.375" style="1" bestFit="1" customWidth="1"/>
    <col min="12271" max="12271" width="13.125" style="1" bestFit="1" customWidth="1"/>
    <col min="12272" max="12272" width="23.75" style="1" bestFit="1" customWidth="1"/>
    <col min="12273" max="12273" width="30.625" style="1" bestFit="1" customWidth="1"/>
    <col min="12274" max="12274" width="6.75" style="1" bestFit="1" customWidth="1"/>
    <col min="12275" max="12275" width="16.25" style="1" bestFit="1" customWidth="1"/>
    <col min="12276" max="12276" width="5" style="1" customWidth="1"/>
    <col min="12277" max="12277" width="11.125" style="1" bestFit="1" customWidth="1"/>
    <col min="12278" max="12278" width="7.125" style="1" bestFit="1" customWidth="1"/>
    <col min="12279" max="12279" width="5" style="1" bestFit="1" customWidth="1"/>
    <col min="12280" max="12280" width="5.25" style="1" customWidth="1"/>
    <col min="12281" max="12281" width="5.75" style="1" customWidth="1"/>
    <col min="12282" max="12282" width="4.125" style="1" customWidth="1"/>
    <col min="12283" max="12283" width="20.75" style="1" customWidth="1"/>
    <col min="12284" max="12284" width="8.5" style="1" customWidth="1"/>
    <col min="12285" max="12285" width="7.125" style="1" bestFit="1" customWidth="1"/>
    <col min="12286" max="12286" width="5" style="1" bestFit="1" customWidth="1"/>
    <col min="12287" max="12287" width="8.25" style="1" bestFit="1" customWidth="1"/>
    <col min="12288" max="12288" width="9.25" style="1" bestFit="1" customWidth="1"/>
    <col min="12289" max="12290" width="6.75" style="1" bestFit="1" customWidth="1"/>
    <col min="12291" max="12293" width="5" style="1" bestFit="1" customWidth="1"/>
    <col min="12294" max="12294" width="15.125" style="1" bestFit="1" customWidth="1"/>
    <col min="12295" max="12295" width="9" style="1"/>
    <col min="12296" max="12296" width="5.375" style="1" bestFit="1" customWidth="1"/>
    <col min="12297" max="12297" width="5" style="1" bestFit="1" customWidth="1"/>
    <col min="12298" max="12299" width="5.875" style="1" bestFit="1" customWidth="1"/>
    <col min="12300" max="12524" width="9" style="1"/>
    <col min="12525" max="12525" width="4" style="1" customWidth="1"/>
    <col min="12526" max="12526" width="4.375" style="1" bestFit="1" customWidth="1"/>
    <col min="12527" max="12527" width="13.125" style="1" bestFit="1" customWidth="1"/>
    <col min="12528" max="12528" width="23.75" style="1" bestFit="1" customWidth="1"/>
    <col min="12529" max="12529" width="30.625" style="1" bestFit="1" customWidth="1"/>
    <col min="12530" max="12530" width="6.75" style="1" bestFit="1" customWidth="1"/>
    <col min="12531" max="12531" width="16.25" style="1" bestFit="1" customWidth="1"/>
    <col min="12532" max="12532" width="5" style="1" customWidth="1"/>
    <col min="12533" max="12533" width="11.125" style="1" bestFit="1" customWidth="1"/>
    <col min="12534" max="12534" width="7.125" style="1" bestFit="1" customWidth="1"/>
    <col min="12535" max="12535" width="5" style="1" bestFit="1" customWidth="1"/>
    <col min="12536" max="12536" width="5.25" style="1" customWidth="1"/>
    <col min="12537" max="12537" width="5.75" style="1" customWidth="1"/>
    <col min="12538" max="12538" width="4.125" style="1" customWidth="1"/>
    <col min="12539" max="12539" width="20.75" style="1" customWidth="1"/>
    <col min="12540" max="12540" width="8.5" style="1" customWidth="1"/>
    <col min="12541" max="12541" width="7.125" style="1" bestFit="1" customWidth="1"/>
    <col min="12542" max="12542" width="5" style="1" bestFit="1" customWidth="1"/>
    <col min="12543" max="12543" width="8.25" style="1" bestFit="1" customWidth="1"/>
    <col min="12544" max="12544" width="9.25" style="1" bestFit="1" customWidth="1"/>
    <col min="12545" max="12546" width="6.75" style="1" bestFit="1" customWidth="1"/>
    <col min="12547" max="12549" width="5" style="1" bestFit="1" customWidth="1"/>
    <col min="12550" max="12550" width="15.125" style="1" bestFit="1" customWidth="1"/>
    <col min="12551" max="12551" width="9" style="1"/>
    <col min="12552" max="12552" width="5.375" style="1" bestFit="1" customWidth="1"/>
    <col min="12553" max="12553" width="5" style="1" bestFit="1" customWidth="1"/>
    <col min="12554" max="12555" width="5.875" style="1" bestFit="1" customWidth="1"/>
    <col min="12556" max="12780" width="9" style="1"/>
    <col min="12781" max="12781" width="4" style="1" customWidth="1"/>
    <col min="12782" max="12782" width="4.375" style="1" bestFit="1" customWidth="1"/>
    <col min="12783" max="12783" width="13.125" style="1" bestFit="1" customWidth="1"/>
    <col min="12784" max="12784" width="23.75" style="1" bestFit="1" customWidth="1"/>
    <col min="12785" max="12785" width="30.625" style="1" bestFit="1" customWidth="1"/>
    <col min="12786" max="12786" width="6.75" style="1" bestFit="1" customWidth="1"/>
    <col min="12787" max="12787" width="16.25" style="1" bestFit="1" customWidth="1"/>
    <col min="12788" max="12788" width="5" style="1" customWidth="1"/>
    <col min="12789" max="12789" width="11.125" style="1" bestFit="1" customWidth="1"/>
    <col min="12790" max="12790" width="7.125" style="1" bestFit="1" customWidth="1"/>
    <col min="12791" max="12791" width="5" style="1" bestFit="1" customWidth="1"/>
    <col min="12792" max="12792" width="5.25" style="1" customWidth="1"/>
    <col min="12793" max="12793" width="5.75" style="1" customWidth="1"/>
    <col min="12794" max="12794" width="4.125" style="1" customWidth="1"/>
    <col min="12795" max="12795" width="20.75" style="1" customWidth="1"/>
    <col min="12796" max="12796" width="8.5" style="1" customWidth="1"/>
    <col min="12797" max="12797" width="7.125" style="1" bestFit="1" customWidth="1"/>
    <col min="12798" max="12798" width="5" style="1" bestFit="1" customWidth="1"/>
    <col min="12799" max="12799" width="8.25" style="1" bestFit="1" customWidth="1"/>
    <col min="12800" max="12800" width="9.25" style="1" bestFit="1" customWidth="1"/>
    <col min="12801" max="12802" width="6.75" style="1" bestFit="1" customWidth="1"/>
    <col min="12803" max="12805" width="5" style="1" bestFit="1" customWidth="1"/>
    <col min="12806" max="12806" width="15.125" style="1" bestFit="1" customWidth="1"/>
    <col min="12807" max="12807" width="9" style="1"/>
    <col min="12808" max="12808" width="5.375" style="1" bestFit="1" customWidth="1"/>
    <col min="12809" max="12809" width="5" style="1" bestFit="1" customWidth="1"/>
    <col min="12810" max="12811" width="5.875" style="1" bestFit="1" customWidth="1"/>
    <col min="12812" max="13036" width="9" style="1"/>
    <col min="13037" max="13037" width="4" style="1" customWidth="1"/>
    <col min="13038" max="13038" width="4.375" style="1" bestFit="1" customWidth="1"/>
    <col min="13039" max="13039" width="13.125" style="1" bestFit="1" customWidth="1"/>
    <col min="13040" max="13040" width="23.75" style="1" bestFit="1" customWidth="1"/>
    <col min="13041" max="13041" width="30.625" style="1" bestFit="1" customWidth="1"/>
    <col min="13042" max="13042" width="6.75" style="1" bestFit="1" customWidth="1"/>
    <col min="13043" max="13043" width="16.25" style="1" bestFit="1" customWidth="1"/>
    <col min="13044" max="13044" width="5" style="1" customWidth="1"/>
    <col min="13045" max="13045" width="11.125" style="1" bestFit="1" customWidth="1"/>
    <col min="13046" max="13046" width="7.125" style="1" bestFit="1" customWidth="1"/>
    <col min="13047" max="13047" width="5" style="1" bestFit="1" customWidth="1"/>
    <col min="13048" max="13048" width="5.25" style="1" customWidth="1"/>
    <col min="13049" max="13049" width="5.75" style="1" customWidth="1"/>
    <col min="13050" max="13050" width="4.125" style="1" customWidth="1"/>
    <col min="13051" max="13051" width="20.75" style="1" customWidth="1"/>
    <col min="13052" max="13052" width="8.5" style="1" customWidth="1"/>
    <col min="13053" max="13053" width="7.125" style="1" bestFit="1" customWidth="1"/>
    <col min="13054" max="13054" width="5" style="1" bestFit="1" customWidth="1"/>
    <col min="13055" max="13055" width="8.25" style="1" bestFit="1" customWidth="1"/>
    <col min="13056" max="13056" width="9.25" style="1" bestFit="1" customWidth="1"/>
    <col min="13057" max="13058" width="6.75" style="1" bestFit="1" customWidth="1"/>
    <col min="13059" max="13061" width="5" style="1" bestFit="1" customWidth="1"/>
    <col min="13062" max="13062" width="15.125" style="1" bestFit="1" customWidth="1"/>
    <col min="13063" max="13063" width="9" style="1"/>
    <col min="13064" max="13064" width="5.375" style="1" bestFit="1" customWidth="1"/>
    <col min="13065" max="13065" width="5" style="1" bestFit="1" customWidth="1"/>
    <col min="13066" max="13067" width="5.875" style="1" bestFit="1" customWidth="1"/>
    <col min="13068" max="13292" width="9" style="1"/>
    <col min="13293" max="13293" width="4" style="1" customWidth="1"/>
    <col min="13294" max="13294" width="4.375" style="1" bestFit="1" customWidth="1"/>
    <col min="13295" max="13295" width="13.125" style="1" bestFit="1" customWidth="1"/>
    <col min="13296" max="13296" width="23.75" style="1" bestFit="1" customWidth="1"/>
    <col min="13297" max="13297" width="30.625" style="1" bestFit="1" customWidth="1"/>
    <col min="13298" max="13298" width="6.75" style="1" bestFit="1" customWidth="1"/>
    <col min="13299" max="13299" width="16.25" style="1" bestFit="1" customWidth="1"/>
    <col min="13300" max="13300" width="5" style="1" customWidth="1"/>
    <col min="13301" max="13301" width="11.125" style="1" bestFit="1" customWidth="1"/>
    <col min="13302" max="13302" width="7.125" style="1" bestFit="1" customWidth="1"/>
    <col min="13303" max="13303" width="5" style="1" bestFit="1" customWidth="1"/>
    <col min="13304" max="13304" width="5.25" style="1" customWidth="1"/>
    <col min="13305" max="13305" width="5.75" style="1" customWidth="1"/>
    <col min="13306" max="13306" width="4.125" style="1" customWidth="1"/>
    <col min="13307" max="13307" width="20.75" style="1" customWidth="1"/>
    <col min="13308" max="13308" width="8.5" style="1" customWidth="1"/>
    <col min="13309" max="13309" width="7.125" style="1" bestFit="1" customWidth="1"/>
    <col min="13310" max="13310" width="5" style="1" bestFit="1" customWidth="1"/>
    <col min="13311" max="13311" width="8.25" style="1" bestFit="1" customWidth="1"/>
    <col min="13312" max="13312" width="9.25" style="1" bestFit="1" customWidth="1"/>
    <col min="13313" max="13314" width="6.75" style="1" bestFit="1" customWidth="1"/>
    <col min="13315" max="13317" width="5" style="1" bestFit="1" customWidth="1"/>
    <col min="13318" max="13318" width="15.125" style="1" bestFit="1" customWidth="1"/>
    <col min="13319" max="13319" width="9" style="1"/>
    <col min="13320" max="13320" width="5.375" style="1" bestFit="1" customWidth="1"/>
    <col min="13321" max="13321" width="5" style="1" bestFit="1" customWidth="1"/>
    <col min="13322" max="13323" width="5.875" style="1" bestFit="1" customWidth="1"/>
    <col min="13324" max="13548" width="9" style="1"/>
    <col min="13549" max="13549" width="4" style="1" customWidth="1"/>
    <col min="13550" max="13550" width="4.375" style="1" bestFit="1" customWidth="1"/>
    <col min="13551" max="13551" width="13.125" style="1" bestFit="1" customWidth="1"/>
    <col min="13552" max="13552" width="23.75" style="1" bestFit="1" customWidth="1"/>
    <col min="13553" max="13553" width="30.625" style="1" bestFit="1" customWidth="1"/>
    <col min="13554" max="13554" width="6.75" style="1" bestFit="1" customWidth="1"/>
    <col min="13555" max="13555" width="16.25" style="1" bestFit="1" customWidth="1"/>
    <col min="13556" max="13556" width="5" style="1" customWidth="1"/>
    <col min="13557" max="13557" width="11.125" style="1" bestFit="1" customWidth="1"/>
    <col min="13558" max="13558" width="7.125" style="1" bestFit="1" customWidth="1"/>
    <col min="13559" max="13559" width="5" style="1" bestFit="1" customWidth="1"/>
    <col min="13560" max="13560" width="5.25" style="1" customWidth="1"/>
    <col min="13561" max="13561" width="5.75" style="1" customWidth="1"/>
    <col min="13562" max="13562" width="4.125" style="1" customWidth="1"/>
    <col min="13563" max="13563" width="20.75" style="1" customWidth="1"/>
    <col min="13564" max="13564" width="8.5" style="1" customWidth="1"/>
    <col min="13565" max="13565" width="7.125" style="1" bestFit="1" customWidth="1"/>
    <col min="13566" max="13566" width="5" style="1" bestFit="1" customWidth="1"/>
    <col min="13567" max="13567" width="8.25" style="1" bestFit="1" customWidth="1"/>
    <col min="13568" max="13568" width="9.25" style="1" bestFit="1" customWidth="1"/>
    <col min="13569" max="13570" width="6.75" style="1" bestFit="1" customWidth="1"/>
    <col min="13571" max="13573" width="5" style="1" bestFit="1" customWidth="1"/>
    <col min="13574" max="13574" width="15.125" style="1" bestFit="1" customWidth="1"/>
    <col min="13575" max="13575" width="9" style="1"/>
    <col min="13576" max="13576" width="5.375" style="1" bestFit="1" customWidth="1"/>
    <col min="13577" max="13577" width="5" style="1" bestFit="1" customWidth="1"/>
    <col min="13578" max="13579" width="5.875" style="1" bestFit="1" customWidth="1"/>
    <col min="13580" max="13804" width="9" style="1"/>
    <col min="13805" max="13805" width="4" style="1" customWidth="1"/>
    <col min="13806" max="13806" width="4.375" style="1" bestFit="1" customWidth="1"/>
    <col min="13807" max="13807" width="13.125" style="1" bestFit="1" customWidth="1"/>
    <col min="13808" max="13808" width="23.75" style="1" bestFit="1" customWidth="1"/>
    <col min="13809" max="13809" width="30.625" style="1" bestFit="1" customWidth="1"/>
    <col min="13810" max="13810" width="6.75" style="1" bestFit="1" customWidth="1"/>
    <col min="13811" max="13811" width="16.25" style="1" bestFit="1" customWidth="1"/>
    <col min="13812" max="13812" width="5" style="1" customWidth="1"/>
    <col min="13813" max="13813" width="11.125" style="1" bestFit="1" customWidth="1"/>
    <col min="13814" max="13814" width="7.125" style="1" bestFit="1" customWidth="1"/>
    <col min="13815" max="13815" width="5" style="1" bestFit="1" customWidth="1"/>
    <col min="13816" max="13816" width="5.25" style="1" customWidth="1"/>
    <col min="13817" max="13817" width="5.75" style="1" customWidth="1"/>
    <col min="13818" max="13818" width="4.125" style="1" customWidth="1"/>
    <col min="13819" max="13819" width="20.75" style="1" customWidth="1"/>
    <col min="13820" max="13820" width="8.5" style="1" customWidth="1"/>
    <col min="13821" max="13821" width="7.125" style="1" bestFit="1" customWidth="1"/>
    <col min="13822" max="13822" width="5" style="1" bestFit="1" customWidth="1"/>
    <col min="13823" max="13823" width="8.25" style="1" bestFit="1" customWidth="1"/>
    <col min="13824" max="13824" width="9.25" style="1" bestFit="1" customWidth="1"/>
    <col min="13825" max="13826" width="6.75" style="1" bestFit="1" customWidth="1"/>
    <col min="13827" max="13829" width="5" style="1" bestFit="1" customWidth="1"/>
    <col min="13830" max="13830" width="15.125" style="1" bestFit="1" customWidth="1"/>
    <col min="13831" max="13831" width="9" style="1"/>
    <col min="13832" max="13832" width="5.375" style="1" bestFit="1" customWidth="1"/>
    <col min="13833" max="13833" width="5" style="1" bestFit="1" customWidth="1"/>
    <col min="13834" max="13835" width="5.875" style="1" bestFit="1" customWidth="1"/>
    <col min="13836" max="14060" width="9" style="1"/>
    <col min="14061" max="14061" width="4" style="1" customWidth="1"/>
    <col min="14062" max="14062" width="4.375" style="1" bestFit="1" customWidth="1"/>
    <col min="14063" max="14063" width="13.125" style="1" bestFit="1" customWidth="1"/>
    <col min="14064" max="14064" width="23.75" style="1" bestFit="1" customWidth="1"/>
    <col min="14065" max="14065" width="30.625" style="1" bestFit="1" customWidth="1"/>
    <col min="14066" max="14066" width="6.75" style="1" bestFit="1" customWidth="1"/>
    <col min="14067" max="14067" width="16.25" style="1" bestFit="1" customWidth="1"/>
    <col min="14068" max="14068" width="5" style="1" customWidth="1"/>
    <col min="14069" max="14069" width="11.125" style="1" bestFit="1" customWidth="1"/>
    <col min="14070" max="14070" width="7.125" style="1" bestFit="1" customWidth="1"/>
    <col min="14071" max="14071" width="5" style="1" bestFit="1" customWidth="1"/>
    <col min="14072" max="14072" width="5.25" style="1" customWidth="1"/>
    <col min="14073" max="14073" width="5.75" style="1" customWidth="1"/>
    <col min="14074" max="14074" width="4.125" style="1" customWidth="1"/>
    <col min="14075" max="14075" width="20.75" style="1" customWidth="1"/>
    <col min="14076" max="14076" width="8.5" style="1" customWidth="1"/>
    <col min="14077" max="14077" width="7.125" style="1" bestFit="1" customWidth="1"/>
    <col min="14078" max="14078" width="5" style="1" bestFit="1" customWidth="1"/>
    <col min="14079" max="14079" width="8.25" style="1" bestFit="1" customWidth="1"/>
    <col min="14080" max="14080" width="9.25" style="1" bestFit="1" customWidth="1"/>
    <col min="14081" max="14082" width="6.75" style="1" bestFit="1" customWidth="1"/>
    <col min="14083" max="14085" width="5" style="1" bestFit="1" customWidth="1"/>
    <col min="14086" max="14086" width="15.125" style="1" bestFit="1" customWidth="1"/>
    <col min="14087" max="14087" width="9" style="1"/>
    <col min="14088" max="14088" width="5.375" style="1" bestFit="1" customWidth="1"/>
    <col min="14089" max="14089" width="5" style="1" bestFit="1" customWidth="1"/>
    <col min="14090" max="14091" width="5.875" style="1" bestFit="1" customWidth="1"/>
    <col min="14092" max="14316" width="9" style="1"/>
    <col min="14317" max="14317" width="4" style="1" customWidth="1"/>
    <col min="14318" max="14318" width="4.375" style="1" bestFit="1" customWidth="1"/>
    <col min="14319" max="14319" width="13.125" style="1" bestFit="1" customWidth="1"/>
    <col min="14320" max="14320" width="23.75" style="1" bestFit="1" customWidth="1"/>
    <col min="14321" max="14321" width="30.625" style="1" bestFit="1" customWidth="1"/>
    <col min="14322" max="14322" width="6.75" style="1" bestFit="1" customWidth="1"/>
    <col min="14323" max="14323" width="16.25" style="1" bestFit="1" customWidth="1"/>
    <col min="14324" max="14324" width="5" style="1" customWidth="1"/>
    <col min="14325" max="14325" width="11.125" style="1" bestFit="1" customWidth="1"/>
    <col min="14326" max="14326" width="7.125" style="1" bestFit="1" customWidth="1"/>
    <col min="14327" max="14327" width="5" style="1" bestFit="1" customWidth="1"/>
    <col min="14328" max="14328" width="5.25" style="1" customWidth="1"/>
    <col min="14329" max="14329" width="5.75" style="1" customWidth="1"/>
    <col min="14330" max="14330" width="4.125" style="1" customWidth="1"/>
    <col min="14331" max="14331" width="20.75" style="1" customWidth="1"/>
    <col min="14332" max="14332" width="8.5" style="1" customWidth="1"/>
    <col min="14333" max="14333" width="7.125" style="1" bestFit="1" customWidth="1"/>
    <col min="14334" max="14334" width="5" style="1" bestFit="1" customWidth="1"/>
    <col min="14335" max="14335" width="8.25" style="1" bestFit="1" customWidth="1"/>
    <col min="14336" max="14336" width="9.25" style="1" bestFit="1" customWidth="1"/>
    <col min="14337" max="14338" width="6.75" style="1" bestFit="1" customWidth="1"/>
    <col min="14339" max="14341" width="5" style="1" bestFit="1" customWidth="1"/>
    <col min="14342" max="14342" width="15.125" style="1" bestFit="1" customWidth="1"/>
    <col min="14343" max="14343" width="9" style="1"/>
    <col min="14344" max="14344" width="5.375" style="1" bestFit="1" customWidth="1"/>
    <col min="14345" max="14345" width="5" style="1" bestFit="1" customWidth="1"/>
    <col min="14346" max="14347" width="5.875" style="1" bestFit="1" customWidth="1"/>
    <col min="14348" max="14572" width="9" style="1"/>
    <col min="14573" max="14573" width="4" style="1" customWidth="1"/>
    <col min="14574" max="14574" width="4.375" style="1" bestFit="1" customWidth="1"/>
    <col min="14575" max="14575" width="13.125" style="1" bestFit="1" customWidth="1"/>
    <col min="14576" max="14576" width="23.75" style="1" bestFit="1" customWidth="1"/>
    <col min="14577" max="14577" width="30.625" style="1" bestFit="1" customWidth="1"/>
    <col min="14578" max="14578" width="6.75" style="1" bestFit="1" customWidth="1"/>
    <col min="14579" max="14579" width="16.25" style="1" bestFit="1" customWidth="1"/>
    <col min="14580" max="14580" width="5" style="1" customWidth="1"/>
    <col min="14581" max="14581" width="11.125" style="1" bestFit="1" customWidth="1"/>
    <col min="14582" max="14582" width="7.125" style="1" bestFit="1" customWidth="1"/>
    <col min="14583" max="14583" width="5" style="1" bestFit="1" customWidth="1"/>
    <col min="14584" max="14584" width="5.25" style="1" customWidth="1"/>
    <col min="14585" max="14585" width="5.75" style="1" customWidth="1"/>
    <col min="14586" max="14586" width="4.125" style="1" customWidth="1"/>
    <col min="14587" max="14587" width="20.75" style="1" customWidth="1"/>
    <col min="14588" max="14588" width="8.5" style="1" customWidth="1"/>
    <col min="14589" max="14589" width="7.125" style="1" bestFit="1" customWidth="1"/>
    <col min="14590" max="14590" width="5" style="1" bestFit="1" customWidth="1"/>
    <col min="14591" max="14591" width="8.25" style="1" bestFit="1" customWidth="1"/>
    <col min="14592" max="14592" width="9.25" style="1" bestFit="1" customWidth="1"/>
    <col min="14593" max="14594" width="6.75" style="1" bestFit="1" customWidth="1"/>
    <col min="14595" max="14597" width="5" style="1" bestFit="1" customWidth="1"/>
    <col min="14598" max="14598" width="15.125" style="1" bestFit="1" customWidth="1"/>
    <col min="14599" max="14599" width="9" style="1"/>
    <col min="14600" max="14600" width="5.375" style="1" bestFit="1" customWidth="1"/>
    <col min="14601" max="14601" width="5" style="1" bestFit="1" customWidth="1"/>
    <col min="14602" max="14603" width="5.875" style="1" bestFit="1" customWidth="1"/>
    <col min="14604" max="14828" width="9" style="1"/>
    <col min="14829" max="14829" width="4" style="1" customWidth="1"/>
    <col min="14830" max="14830" width="4.375" style="1" bestFit="1" customWidth="1"/>
    <col min="14831" max="14831" width="13.125" style="1" bestFit="1" customWidth="1"/>
    <col min="14832" max="14832" width="23.75" style="1" bestFit="1" customWidth="1"/>
    <col min="14833" max="14833" width="30.625" style="1" bestFit="1" customWidth="1"/>
    <col min="14834" max="14834" width="6.75" style="1" bestFit="1" customWidth="1"/>
    <col min="14835" max="14835" width="16.25" style="1" bestFit="1" customWidth="1"/>
    <col min="14836" max="14836" width="5" style="1" customWidth="1"/>
    <col min="14837" max="14837" width="11.125" style="1" bestFit="1" customWidth="1"/>
    <col min="14838" max="14838" width="7.125" style="1" bestFit="1" customWidth="1"/>
    <col min="14839" max="14839" width="5" style="1" bestFit="1" customWidth="1"/>
    <col min="14840" max="14840" width="5.25" style="1" customWidth="1"/>
    <col min="14841" max="14841" width="5.75" style="1" customWidth="1"/>
    <col min="14842" max="14842" width="4.125" style="1" customWidth="1"/>
    <col min="14843" max="14843" width="20.75" style="1" customWidth="1"/>
    <col min="14844" max="14844" width="8.5" style="1" customWidth="1"/>
    <col min="14845" max="14845" width="7.125" style="1" bestFit="1" customWidth="1"/>
    <col min="14846" max="14846" width="5" style="1" bestFit="1" customWidth="1"/>
    <col min="14847" max="14847" width="8.25" style="1" bestFit="1" customWidth="1"/>
    <col min="14848" max="14848" width="9.25" style="1" bestFit="1" customWidth="1"/>
    <col min="14849" max="14850" width="6.75" style="1" bestFit="1" customWidth="1"/>
    <col min="14851" max="14853" width="5" style="1" bestFit="1" customWidth="1"/>
    <col min="14854" max="14854" width="15.125" style="1" bestFit="1" customWidth="1"/>
    <col min="14855" max="14855" width="9" style="1"/>
    <col min="14856" max="14856" width="5.375" style="1" bestFit="1" customWidth="1"/>
    <col min="14857" max="14857" width="5" style="1" bestFit="1" customWidth="1"/>
    <col min="14858" max="14859" width="5.875" style="1" bestFit="1" customWidth="1"/>
    <col min="14860" max="15084" width="9" style="1"/>
    <col min="15085" max="15085" width="4" style="1" customWidth="1"/>
    <col min="15086" max="15086" width="4.375" style="1" bestFit="1" customWidth="1"/>
    <col min="15087" max="15087" width="13.125" style="1" bestFit="1" customWidth="1"/>
    <col min="15088" max="15088" width="23.75" style="1" bestFit="1" customWidth="1"/>
    <col min="15089" max="15089" width="30.625" style="1" bestFit="1" customWidth="1"/>
    <col min="15090" max="15090" width="6.75" style="1" bestFit="1" customWidth="1"/>
    <col min="15091" max="15091" width="16.25" style="1" bestFit="1" customWidth="1"/>
    <col min="15092" max="15092" width="5" style="1" customWidth="1"/>
    <col min="15093" max="15093" width="11.125" style="1" bestFit="1" customWidth="1"/>
    <col min="15094" max="15094" width="7.125" style="1" bestFit="1" customWidth="1"/>
    <col min="15095" max="15095" width="5" style="1" bestFit="1" customWidth="1"/>
    <col min="15096" max="15096" width="5.25" style="1" customWidth="1"/>
    <col min="15097" max="15097" width="5.75" style="1" customWidth="1"/>
    <col min="15098" max="15098" width="4.125" style="1" customWidth="1"/>
    <col min="15099" max="15099" width="20.75" style="1" customWidth="1"/>
    <col min="15100" max="15100" width="8.5" style="1" customWidth="1"/>
    <col min="15101" max="15101" width="7.125" style="1" bestFit="1" customWidth="1"/>
    <col min="15102" max="15102" width="5" style="1" bestFit="1" customWidth="1"/>
    <col min="15103" max="15103" width="8.25" style="1" bestFit="1" customWidth="1"/>
    <col min="15104" max="15104" width="9.25" style="1" bestFit="1" customWidth="1"/>
    <col min="15105" max="15106" width="6.75" style="1" bestFit="1" customWidth="1"/>
    <col min="15107" max="15109" width="5" style="1" bestFit="1" customWidth="1"/>
    <col min="15110" max="15110" width="15.125" style="1" bestFit="1" customWidth="1"/>
    <col min="15111" max="15111" width="9" style="1"/>
    <col min="15112" max="15112" width="5.375" style="1" bestFit="1" customWidth="1"/>
    <col min="15113" max="15113" width="5" style="1" bestFit="1" customWidth="1"/>
    <col min="15114" max="15115" width="5.875" style="1" bestFit="1" customWidth="1"/>
    <col min="15116" max="15340" width="9" style="1"/>
    <col min="15341" max="15341" width="4" style="1" customWidth="1"/>
    <col min="15342" max="15342" width="4.375" style="1" bestFit="1" customWidth="1"/>
    <col min="15343" max="15343" width="13.125" style="1" bestFit="1" customWidth="1"/>
    <col min="15344" max="15344" width="23.75" style="1" bestFit="1" customWidth="1"/>
    <col min="15345" max="15345" width="30.625" style="1" bestFit="1" customWidth="1"/>
    <col min="15346" max="15346" width="6.75" style="1" bestFit="1" customWidth="1"/>
    <col min="15347" max="15347" width="16.25" style="1" bestFit="1" customWidth="1"/>
    <col min="15348" max="15348" width="5" style="1" customWidth="1"/>
    <col min="15349" max="15349" width="11.125" style="1" bestFit="1" customWidth="1"/>
    <col min="15350" max="15350" width="7.125" style="1" bestFit="1" customWidth="1"/>
    <col min="15351" max="15351" width="5" style="1" bestFit="1" customWidth="1"/>
    <col min="15352" max="15352" width="5.25" style="1" customWidth="1"/>
    <col min="15353" max="15353" width="5.75" style="1" customWidth="1"/>
    <col min="15354" max="15354" width="4.125" style="1" customWidth="1"/>
    <col min="15355" max="15355" width="20.75" style="1" customWidth="1"/>
    <col min="15356" max="15356" width="8.5" style="1" customWidth="1"/>
    <col min="15357" max="15357" width="7.125" style="1" bestFit="1" customWidth="1"/>
    <col min="15358" max="15358" width="5" style="1" bestFit="1" customWidth="1"/>
    <col min="15359" max="15359" width="8.25" style="1" bestFit="1" customWidth="1"/>
    <col min="15360" max="15360" width="9.25" style="1" bestFit="1" customWidth="1"/>
    <col min="15361" max="15362" width="6.75" style="1" bestFit="1" customWidth="1"/>
    <col min="15363" max="15365" width="5" style="1" bestFit="1" customWidth="1"/>
    <col min="15366" max="15366" width="15.125" style="1" bestFit="1" customWidth="1"/>
    <col min="15367" max="15367" width="9" style="1"/>
    <col min="15368" max="15368" width="5.375" style="1" bestFit="1" customWidth="1"/>
    <col min="15369" max="15369" width="5" style="1" bestFit="1" customWidth="1"/>
    <col min="15370" max="15371" width="5.875" style="1" bestFit="1" customWidth="1"/>
    <col min="15372" max="15596" width="9" style="1"/>
    <col min="15597" max="15597" width="4" style="1" customWidth="1"/>
    <col min="15598" max="15598" width="4.375" style="1" bestFit="1" customWidth="1"/>
    <col min="15599" max="15599" width="13.125" style="1" bestFit="1" customWidth="1"/>
    <col min="15600" max="15600" width="23.75" style="1" bestFit="1" customWidth="1"/>
    <col min="15601" max="15601" width="30.625" style="1" bestFit="1" customWidth="1"/>
    <col min="15602" max="15602" width="6.75" style="1" bestFit="1" customWidth="1"/>
    <col min="15603" max="15603" width="16.25" style="1" bestFit="1" customWidth="1"/>
    <col min="15604" max="15604" width="5" style="1" customWidth="1"/>
    <col min="15605" max="15605" width="11.125" style="1" bestFit="1" customWidth="1"/>
    <col min="15606" max="15606" width="7.125" style="1" bestFit="1" customWidth="1"/>
    <col min="15607" max="15607" width="5" style="1" bestFit="1" customWidth="1"/>
    <col min="15608" max="15608" width="5.25" style="1" customWidth="1"/>
    <col min="15609" max="15609" width="5.75" style="1" customWidth="1"/>
    <col min="15610" max="15610" width="4.125" style="1" customWidth="1"/>
    <col min="15611" max="15611" width="20.75" style="1" customWidth="1"/>
    <col min="15612" max="15612" width="8.5" style="1" customWidth="1"/>
    <col min="15613" max="15613" width="7.125" style="1" bestFit="1" customWidth="1"/>
    <col min="15614" max="15614" width="5" style="1" bestFit="1" customWidth="1"/>
    <col min="15615" max="15615" width="8.25" style="1" bestFit="1" customWidth="1"/>
    <col min="15616" max="15616" width="9.25" style="1" bestFit="1" customWidth="1"/>
    <col min="15617" max="15618" width="6.75" style="1" bestFit="1" customWidth="1"/>
    <col min="15619" max="15621" width="5" style="1" bestFit="1" customWidth="1"/>
    <col min="15622" max="15622" width="15.125" style="1" bestFit="1" customWidth="1"/>
    <col min="15623" max="15623" width="9" style="1"/>
    <col min="15624" max="15624" width="5.375" style="1" bestFit="1" customWidth="1"/>
    <col min="15625" max="15625" width="5" style="1" bestFit="1" customWidth="1"/>
    <col min="15626" max="15627" width="5.875" style="1" bestFit="1" customWidth="1"/>
    <col min="15628" max="15852" width="9" style="1"/>
    <col min="15853" max="15853" width="4" style="1" customWidth="1"/>
    <col min="15854" max="15854" width="4.375" style="1" bestFit="1" customWidth="1"/>
    <col min="15855" max="15855" width="13.125" style="1" bestFit="1" customWidth="1"/>
    <col min="15856" max="15856" width="23.75" style="1" bestFit="1" customWidth="1"/>
    <col min="15857" max="15857" width="30.625" style="1" bestFit="1" customWidth="1"/>
    <col min="15858" max="15858" width="6.75" style="1" bestFit="1" customWidth="1"/>
    <col min="15859" max="15859" width="16.25" style="1" bestFit="1" customWidth="1"/>
    <col min="15860" max="15860" width="5" style="1" customWidth="1"/>
    <col min="15861" max="15861" width="11.125" style="1" bestFit="1" customWidth="1"/>
    <col min="15862" max="15862" width="7.125" style="1" bestFit="1" customWidth="1"/>
    <col min="15863" max="15863" width="5" style="1" bestFit="1" customWidth="1"/>
    <col min="15864" max="15864" width="5.25" style="1" customWidth="1"/>
    <col min="15865" max="15865" width="5.75" style="1" customWidth="1"/>
    <col min="15866" max="15866" width="4.125" style="1" customWidth="1"/>
    <col min="15867" max="15867" width="20.75" style="1" customWidth="1"/>
    <col min="15868" max="15868" width="8.5" style="1" customWidth="1"/>
    <col min="15869" max="15869" width="7.125" style="1" bestFit="1" customWidth="1"/>
    <col min="15870" max="15870" width="5" style="1" bestFit="1" customWidth="1"/>
    <col min="15871" max="15871" width="8.25" style="1" bestFit="1" customWidth="1"/>
    <col min="15872" max="15872" width="9.25" style="1" bestFit="1" customWidth="1"/>
    <col min="15873" max="15874" width="6.75" style="1" bestFit="1" customWidth="1"/>
    <col min="15875" max="15877" width="5" style="1" bestFit="1" customWidth="1"/>
    <col min="15878" max="15878" width="15.125" style="1" bestFit="1" customWidth="1"/>
    <col min="15879" max="15879" width="9" style="1"/>
    <col min="15880" max="15880" width="5.375" style="1" bestFit="1" customWidth="1"/>
    <col min="15881" max="15881" width="5" style="1" bestFit="1" customWidth="1"/>
    <col min="15882" max="15883" width="5.875" style="1" bestFit="1" customWidth="1"/>
    <col min="15884" max="16108" width="9" style="1"/>
    <col min="16109" max="16109" width="4" style="1" customWidth="1"/>
    <col min="16110" max="16110" width="4.375" style="1" bestFit="1" customWidth="1"/>
    <col min="16111" max="16111" width="13.125" style="1" bestFit="1" customWidth="1"/>
    <col min="16112" max="16112" width="23.75" style="1" bestFit="1" customWidth="1"/>
    <col min="16113" max="16113" width="30.625" style="1" bestFit="1" customWidth="1"/>
    <col min="16114" max="16114" width="6.75" style="1" bestFit="1" customWidth="1"/>
    <col min="16115" max="16115" width="16.25" style="1" bestFit="1" customWidth="1"/>
    <col min="16116" max="16116" width="5" style="1" customWidth="1"/>
    <col min="16117" max="16117" width="11.125" style="1" bestFit="1" customWidth="1"/>
    <col min="16118" max="16118" width="7.125" style="1" bestFit="1" customWidth="1"/>
    <col min="16119" max="16119" width="5" style="1" bestFit="1" customWidth="1"/>
    <col min="16120" max="16120" width="5.25" style="1" customWidth="1"/>
    <col min="16121" max="16121" width="5.75" style="1" customWidth="1"/>
    <col min="16122" max="16122" width="4.125" style="1" customWidth="1"/>
    <col min="16123" max="16123" width="20.75" style="1" customWidth="1"/>
    <col min="16124" max="16124" width="8.5" style="1" customWidth="1"/>
    <col min="16125" max="16125" width="7.125" style="1" bestFit="1" customWidth="1"/>
    <col min="16126" max="16126" width="5" style="1" bestFit="1" customWidth="1"/>
    <col min="16127" max="16127" width="8.25" style="1" bestFit="1" customWidth="1"/>
    <col min="16128" max="16128" width="9.25" style="1" bestFit="1" customWidth="1"/>
    <col min="16129" max="16130" width="6.75" style="1" bestFit="1" customWidth="1"/>
    <col min="16131" max="16133" width="5" style="1" bestFit="1" customWidth="1"/>
    <col min="16134" max="16134" width="15.125" style="1" bestFit="1" customWidth="1"/>
    <col min="16135" max="16135" width="9" style="1"/>
    <col min="16136" max="16136" width="5.375" style="1" bestFit="1" customWidth="1"/>
    <col min="16137" max="16137" width="5" style="1" bestFit="1" customWidth="1"/>
    <col min="16138" max="16139" width="5.875" style="1" bestFit="1" customWidth="1"/>
    <col min="16140" max="16384" width="9" style="1"/>
  </cols>
  <sheetData>
    <row r="1" spans="2:35" ht="14.25" thickBot="1"/>
    <row r="2" spans="2:35" ht="33" customHeight="1">
      <c r="B2" s="373" t="s">
        <v>13</v>
      </c>
      <c r="C2" s="374"/>
      <c r="D2" s="375"/>
      <c r="E2" s="59" t="s">
        <v>291</v>
      </c>
      <c r="F2" s="379" t="s">
        <v>60</v>
      </c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1" t="s">
        <v>14</v>
      </c>
      <c r="AD2" s="371"/>
      <c r="AE2" s="135" t="s">
        <v>413</v>
      </c>
      <c r="AI2" s="2"/>
    </row>
    <row r="3" spans="2:35" ht="33" customHeight="1" thickBot="1">
      <c r="B3" s="376" t="s">
        <v>12</v>
      </c>
      <c r="C3" s="377"/>
      <c r="D3" s="378"/>
      <c r="E3" s="60">
        <v>45016</v>
      </c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72" t="s">
        <v>15</v>
      </c>
      <c r="AD3" s="372"/>
      <c r="AE3" s="136" t="s">
        <v>413</v>
      </c>
    </row>
    <row r="4" spans="2:35" s="2" customFormat="1" ht="16.5" customHeight="1">
      <c r="B4" s="395" t="s">
        <v>0</v>
      </c>
      <c r="C4" s="388" t="s">
        <v>65</v>
      </c>
      <c r="D4" s="388" t="s">
        <v>66</v>
      </c>
      <c r="E4" s="386" t="s">
        <v>67</v>
      </c>
      <c r="F4" s="386" t="s">
        <v>68</v>
      </c>
      <c r="G4" s="388" t="s">
        <v>69</v>
      </c>
      <c r="H4" s="386" t="s">
        <v>70</v>
      </c>
      <c r="I4" s="361" t="s">
        <v>265</v>
      </c>
      <c r="J4" s="367" t="s">
        <v>266</v>
      </c>
      <c r="K4" s="368"/>
      <c r="L4" s="368"/>
      <c r="M4" s="368"/>
      <c r="N4" s="368"/>
      <c r="O4" s="368"/>
      <c r="P4" s="368"/>
      <c r="Q4" s="368"/>
      <c r="R4" s="368"/>
      <c r="S4" s="392" t="s">
        <v>267</v>
      </c>
      <c r="T4" s="393"/>
      <c r="U4" s="394"/>
      <c r="V4" s="390" t="s">
        <v>268</v>
      </c>
      <c r="W4" s="383" t="s">
        <v>269</v>
      </c>
      <c r="X4" s="384"/>
      <c r="Y4" s="385"/>
      <c r="Z4" s="381" t="s">
        <v>270</v>
      </c>
      <c r="AA4" s="381"/>
      <c r="AB4" s="381"/>
      <c r="AC4" s="381"/>
      <c r="AD4" s="382"/>
      <c r="AE4" s="369" t="s">
        <v>9</v>
      </c>
    </row>
    <row r="5" spans="2:35" s="2" customFormat="1" ht="27">
      <c r="B5" s="396"/>
      <c r="C5" s="389"/>
      <c r="D5" s="389"/>
      <c r="E5" s="387"/>
      <c r="F5" s="387"/>
      <c r="G5" s="389"/>
      <c r="H5" s="387"/>
      <c r="I5" s="362"/>
      <c r="J5" s="38" t="s">
        <v>51</v>
      </c>
      <c r="K5" s="39" t="s">
        <v>52</v>
      </c>
      <c r="L5" s="39" t="s">
        <v>72</v>
      </c>
      <c r="M5" s="39" t="s">
        <v>53</v>
      </c>
      <c r="N5" s="39" t="s">
        <v>54</v>
      </c>
      <c r="O5" s="39" t="s">
        <v>55</v>
      </c>
      <c r="P5" s="39" t="s">
        <v>56</v>
      </c>
      <c r="Q5" s="39" t="s">
        <v>57</v>
      </c>
      <c r="R5" s="127" t="s">
        <v>58</v>
      </c>
      <c r="S5" s="34" t="s">
        <v>6</v>
      </c>
      <c r="T5" s="35" t="s">
        <v>7</v>
      </c>
      <c r="U5" s="40" t="s">
        <v>8</v>
      </c>
      <c r="V5" s="391"/>
      <c r="W5" s="36" t="s">
        <v>6</v>
      </c>
      <c r="X5" s="37" t="s">
        <v>7</v>
      </c>
      <c r="Y5" s="41" t="s">
        <v>8</v>
      </c>
      <c r="Z5" s="131" t="s">
        <v>61</v>
      </c>
      <c r="AA5" s="6" t="s">
        <v>62</v>
      </c>
      <c r="AB5" s="6" t="s">
        <v>10</v>
      </c>
      <c r="AC5" s="6" t="s">
        <v>11</v>
      </c>
      <c r="AD5" s="6" t="s">
        <v>63</v>
      </c>
      <c r="AE5" s="370"/>
    </row>
    <row r="6" spans="2:35" s="2" customFormat="1">
      <c r="B6" s="139">
        <v>1</v>
      </c>
      <c r="C6" s="358" t="s">
        <v>64</v>
      </c>
      <c r="D6" s="345" t="s">
        <v>1</v>
      </c>
      <c r="E6" s="402" t="s">
        <v>299</v>
      </c>
      <c r="F6" s="143" t="s">
        <v>297</v>
      </c>
      <c r="G6" s="397" t="s">
        <v>416</v>
      </c>
      <c r="H6" s="143" t="s">
        <v>292</v>
      </c>
      <c r="I6" s="141" t="s">
        <v>293</v>
      </c>
      <c r="J6" s="61"/>
      <c r="K6" s="45"/>
      <c r="L6" s="45"/>
      <c r="M6" s="45" t="s">
        <v>59</v>
      </c>
      <c r="N6" s="44"/>
      <c r="O6" s="44"/>
      <c r="P6" s="44"/>
      <c r="Q6" s="44"/>
      <c r="R6" s="128"/>
      <c r="S6" s="62">
        <v>2</v>
      </c>
      <c r="T6" s="63">
        <v>1</v>
      </c>
      <c r="U6" s="64" t="s">
        <v>296</v>
      </c>
      <c r="V6" s="33" t="s">
        <v>117</v>
      </c>
      <c r="W6" s="36"/>
      <c r="X6" s="37"/>
      <c r="Y6" s="41"/>
      <c r="Z6" s="131"/>
      <c r="AA6" s="6"/>
      <c r="AB6" s="6"/>
      <c r="AC6" s="6"/>
      <c r="AD6" s="6"/>
      <c r="AE6" s="142"/>
    </row>
    <row r="7" spans="2:35" s="2" customFormat="1">
      <c r="B7" s="337">
        <v>2</v>
      </c>
      <c r="C7" s="359"/>
      <c r="D7" s="346"/>
      <c r="E7" s="403"/>
      <c r="F7" s="400" t="s">
        <v>298</v>
      </c>
      <c r="G7" s="398"/>
      <c r="H7" s="143" t="s">
        <v>294</v>
      </c>
      <c r="I7" s="141" t="s">
        <v>293</v>
      </c>
      <c r="J7" s="61"/>
      <c r="K7" s="45" t="s">
        <v>59</v>
      </c>
      <c r="L7" s="44"/>
      <c r="M7" s="44"/>
      <c r="N7" s="44"/>
      <c r="O7" s="44"/>
      <c r="P7" s="44"/>
      <c r="Q7" s="44"/>
      <c r="R7" s="128"/>
      <c r="S7" s="62">
        <v>2</v>
      </c>
      <c r="T7" s="63">
        <v>1</v>
      </c>
      <c r="U7" s="64" t="s">
        <v>296</v>
      </c>
      <c r="V7" s="33" t="s">
        <v>119</v>
      </c>
      <c r="W7" s="36"/>
      <c r="X7" s="37"/>
      <c r="Y7" s="41"/>
      <c r="Z7" s="131"/>
      <c r="AA7" s="6"/>
      <c r="AB7" s="6"/>
      <c r="AC7" s="6"/>
      <c r="AD7" s="6"/>
      <c r="AE7" s="142"/>
    </row>
    <row r="8" spans="2:35" s="2" customFormat="1">
      <c r="B8" s="339"/>
      <c r="C8" s="359"/>
      <c r="D8" s="346"/>
      <c r="E8" s="404"/>
      <c r="F8" s="401"/>
      <c r="G8" s="399"/>
      <c r="H8" s="143" t="s">
        <v>295</v>
      </c>
      <c r="I8" s="141" t="s">
        <v>293</v>
      </c>
      <c r="J8" s="61"/>
      <c r="K8" s="45" t="s">
        <v>59</v>
      </c>
      <c r="L8" s="44"/>
      <c r="M8" s="44"/>
      <c r="N8" s="44"/>
      <c r="O8" s="44"/>
      <c r="P8" s="44"/>
      <c r="Q8" s="44"/>
      <c r="R8" s="128"/>
      <c r="S8" s="62">
        <v>2</v>
      </c>
      <c r="T8" s="63">
        <v>1</v>
      </c>
      <c r="U8" s="64" t="s">
        <v>296</v>
      </c>
      <c r="V8" s="33" t="s">
        <v>121</v>
      </c>
      <c r="W8" s="36"/>
      <c r="X8" s="37"/>
      <c r="Y8" s="41"/>
      <c r="Z8" s="131"/>
      <c r="AA8" s="6"/>
      <c r="AB8" s="6"/>
      <c r="AC8" s="6"/>
      <c r="AD8" s="6"/>
      <c r="AE8" s="142"/>
    </row>
    <row r="9" spans="2:35" ht="40.5">
      <c r="B9" s="139">
        <v>3</v>
      </c>
      <c r="C9" s="359"/>
      <c r="D9" s="346"/>
      <c r="E9" s="345" t="s">
        <v>170</v>
      </c>
      <c r="F9" s="5" t="s">
        <v>71</v>
      </c>
      <c r="G9" s="345" t="s">
        <v>417</v>
      </c>
      <c r="H9" s="5" t="s">
        <v>77</v>
      </c>
      <c r="I9" s="5" t="s">
        <v>271</v>
      </c>
      <c r="J9" s="45"/>
      <c r="K9" s="5"/>
      <c r="L9" s="5"/>
      <c r="M9" s="5"/>
      <c r="N9" s="5"/>
      <c r="O9" s="5"/>
      <c r="P9" s="45" t="s">
        <v>59</v>
      </c>
      <c r="Q9" s="45" t="s">
        <v>59</v>
      </c>
      <c r="R9" s="51" t="s">
        <v>59</v>
      </c>
      <c r="S9" s="43">
        <v>2</v>
      </c>
      <c r="T9" s="44">
        <v>2</v>
      </c>
      <c r="U9" s="9" t="str">
        <f t="shared" ref="U9:U17" si="0">IF(AND(S9*T9&gt;=16,S9*T9&lt;=20),"매우높음",IF(AND(S9*T9&gt;=11,S9*T9&lt;=15),"높음",IF(AND(S9*T9&gt;=6,S9*T9&lt;=10),"보통",IF(AND(S9*T9&gt;=1,S9*T9&lt;=5),"낮음"))))</f>
        <v>낮음</v>
      </c>
      <c r="V9" s="33" t="s">
        <v>80</v>
      </c>
      <c r="W9" s="43">
        <v>1</v>
      </c>
      <c r="X9" s="44">
        <v>1</v>
      </c>
      <c r="Y9" s="9" t="str">
        <f t="shared" ref="Y9:Y11" si="1">IF(AND(W9*X9&gt;=16,W9*X9&lt;=20),"매우높음",IF(AND(W9*X9&gt;=11,W9*X9&lt;=15),"높음",IF(AND(W9*X9&gt;=6,W9*X9&lt;=10),"보통",IF(AND(W9*X9&gt;=1,W9*X9&lt;=5),"낮음"))))</f>
        <v>낮음</v>
      </c>
      <c r="Z9" s="132"/>
      <c r="AA9" s="140"/>
      <c r="AB9" s="45"/>
      <c r="AC9" s="45"/>
      <c r="AD9" s="45"/>
      <c r="AE9" s="52"/>
    </row>
    <row r="10" spans="2:35">
      <c r="B10" s="337">
        <v>4</v>
      </c>
      <c r="C10" s="359"/>
      <c r="D10" s="346"/>
      <c r="E10" s="346"/>
      <c r="F10" s="365" t="s">
        <v>194</v>
      </c>
      <c r="G10" s="346"/>
      <c r="H10" s="5" t="s">
        <v>195</v>
      </c>
      <c r="I10" s="5" t="s">
        <v>271</v>
      </c>
      <c r="J10" s="45"/>
      <c r="K10" s="45"/>
      <c r="L10" s="45"/>
      <c r="M10" s="5"/>
      <c r="N10" s="5"/>
      <c r="O10" s="5"/>
      <c r="P10" s="45" t="s">
        <v>59</v>
      </c>
      <c r="Q10" s="5"/>
      <c r="R10" s="129"/>
      <c r="S10" s="43">
        <v>2</v>
      </c>
      <c r="T10" s="44">
        <v>2</v>
      </c>
      <c r="U10" s="9" t="str">
        <f t="shared" si="0"/>
        <v>낮음</v>
      </c>
      <c r="V10" s="33" t="s">
        <v>109</v>
      </c>
      <c r="W10" s="43">
        <v>1</v>
      </c>
      <c r="X10" s="44">
        <v>1</v>
      </c>
      <c r="Y10" s="9" t="str">
        <f t="shared" si="1"/>
        <v>낮음</v>
      </c>
      <c r="Z10" s="132"/>
      <c r="AA10" s="140"/>
      <c r="AB10" s="45"/>
      <c r="AC10" s="45"/>
      <c r="AD10" s="45"/>
      <c r="AE10" s="52"/>
    </row>
    <row r="11" spans="2:35">
      <c r="B11" s="338"/>
      <c r="C11" s="359"/>
      <c r="D11" s="346"/>
      <c r="E11" s="346"/>
      <c r="F11" s="365"/>
      <c r="G11" s="346"/>
      <c r="H11" s="5" t="s">
        <v>196</v>
      </c>
      <c r="I11" s="5" t="s">
        <v>275</v>
      </c>
      <c r="J11" s="45" t="s">
        <v>59</v>
      </c>
      <c r="K11" s="45" t="s">
        <v>59</v>
      </c>
      <c r="L11" s="45" t="s">
        <v>59</v>
      </c>
      <c r="M11" s="5"/>
      <c r="N11" s="5"/>
      <c r="O11" s="5"/>
      <c r="P11" s="45"/>
      <c r="Q11" s="5"/>
      <c r="R11" s="129"/>
      <c r="S11" s="43">
        <v>2</v>
      </c>
      <c r="T11" s="44">
        <v>2</v>
      </c>
      <c r="U11" s="9" t="str">
        <f t="shared" si="0"/>
        <v>낮음</v>
      </c>
      <c r="V11" s="33" t="s">
        <v>88</v>
      </c>
      <c r="W11" s="43">
        <v>2</v>
      </c>
      <c r="X11" s="44">
        <v>2</v>
      </c>
      <c r="Y11" s="9" t="str">
        <f t="shared" si="1"/>
        <v>낮음</v>
      </c>
      <c r="Z11" s="132"/>
      <c r="AA11" s="140"/>
      <c r="AB11" s="45"/>
      <c r="AC11" s="45"/>
      <c r="AD11" s="45"/>
      <c r="AE11" s="52"/>
    </row>
    <row r="12" spans="2:35" ht="40.5">
      <c r="B12" s="339"/>
      <c r="C12" s="359"/>
      <c r="D12" s="346"/>
      <c r="E12" s="346"/>
      <c r="F12" s="366"/>
      <c r="G12" s="346"/>
      <c r="H12" s="5" t="s">
        <v>197</v>
      </c>
      <c r="I12" s="5" t="s">
        <v>274</v>
      </c>
      <c r="J12" s="45" t="s">
        <v>59</v>
      </c>
      <c r="K12" s="45" t="s">
        <v>59</v>
      </c>
      <c r="L12" s="45" t="s">
        <v>59</v>
      </c>
      <c r="M12" s="5"/>
      <c r="N12" s="5"/>
      <c r="O12" s="5"/>
      <c r="P12" s="45"/>
      <c r="Q12" s="5"/>
      <c r="R12" s="129"/>
      <c r="S12" s="43">
        <v>2</v>
      </c>
      <c r="T12" s="44">
        <v>2</v>
      </c>
      <c r="U12" s="9" t="str">
        <f t="shared" si="0"/>
        <v>낮음</v>
      </c>
      <c r="V12" s="33" t="s">
        <v>80</v>
      </c>
      <c r="W12" s="43">
        <v>1</v>
      </c>
      <c r="X12" s="44">
        <v>1</v>
      </c>
      <c r="Y12" s="9" t="str">
        <f t="shared" ref="Y12:Y22" si="2">IF(AND(W12*X12&gt;=16,W12*X12&lt;=20),"매우높음",IF(AND(W12*X12&gt;=11,W12*X12&lt;=15),"높음",IF(AND(W12*X12&gt;=6,W12*X12&lt;=10),"보통",IF(AND(W12*X12&gt;=1,W12*X12&lt;=5),"낮음"))))</f>
        <v>낮음</v>
      </c>
      <c r="Z12" s="132"/>
      <c r="AA12" s="140"/>
      <c r="AB12" s="45"/>
      <c r="AC12" s="45"/>
      <c r="AD12" s="45"/>
      <c r="AE12" s="46"/>
    </row>
    <row r="13" spans="2:35">
      <c r="B13" s="337">
        <v>5</v>
      </c>
      <c r="C13" s="359"/>
      <c r="D13" s="346"/>
      <c r="E13" s="346"/>
      <c r="F13" s="364" t="s">
        <v>90</v>
      </c>
      <c r="G13" s="346"/>
      <c r="H13" s="5" t="s">
        <v>86</v>
      </c>
      <c r="I13" s="5" t="s">
        <v>273</v>
      </c>
      <c r="J13" s="45" t="s">
        <v>59</v>
      </c>
      <c r="K13" s="45" t="s">
        <v>59</v>
      </c>
      <c r="L13" s="45" t="s">
        <v>59</v>
      </c>
      <c r="M13" s="5"/>
      <c r="N13" s="5"/>
      <c r="O13" s="5"/>
      <c r="P13" s="45"/>
      <c r="Q13" s="5"/>
      <c r="R13" s="129"/>
      <c r="S13" s="43">
        <v>2</v>
      </c>
      <c r="T13" s="44">
        <v>3</v>
      </c>
      <c r="U13" s="9" t="str">
        <f t="shared" si="0"/>
        <v>보통</v>
      </c>
      <c r="V13" s="33" t="s">
        <v>84</v>
      </c>
      <c r="W13" s="43">
        <v>1</v>
      </c>
      <c r="X13" s="44">
        <v>1</v>
      </c>
      <c r="Y13" s="9" t="str">
        <f t="shared" ref="Y13" si="3">IF(AND(W13*X13&gt;=16,W13*X13&lt;=20),"매우높음",IF(AND(W13*X13&gt;=11,W13*X13&lt;=15),"높음",IF(AND(W13*X13&gt;=6,W13*X13&lt;=10),"보통",IF(AND(W13*X13&gt;=1,W13*X13&lt;=5),"낮음"))))</f>
        <v>낮음</v>
      </c>
      <c r="Z13" s="132"/>
      <c r="AA13" s="140"/>
      <c r="AB13" s="45"/>
      <c r="AC13" s="45"/>
      <c r="AD13" s="45"/>
      <c r="AE13" s="46"/>
    </row>
    <row r="14" spans="2:35">
      <c r="B14" s="339"/>
      <c r="C14" s="359"/>
      <c r="D14" s="346"/>
      <c r="E14" s="346"/>
      <c r="F14" s="366"/>
      <c r="G14" s="346"/>
      <c r="H14" s="5" t="s">
        <v>87</v>
      </c>
      <c r="I14" s="5" t="s">
        <v>276</v>
      </c>
      <c r="J14" s="45" t="s">
        <v>59</v>
      </c>
      <c r="K14" s="45" t="s">
        <v>59</v>
      </c>
      <c r="L14" s="45" t="s">
        <v>59</v>
      </c>
      <c r="M14" s="5"/>
      <c r="N14" s="5"/>
      <c r="O14" s="5"/>
      <c r="P14" s="45"/>
      <c r="Q14" s="5"/>
      <c r="R14" s="129"/>
      <c r="S14" s="43">
        <v>2</v>
      </c>
      <c r="T14" s="44">
        <v>3</v>
      </c>
      <c r="U14" s="9" t="s">
        <v>73</v>
      </c>
      <c r="V14" s="33" t="s">
        <v>83</v>
      </c>
      <c r="W14" s="43">
        <v>2</v>
      </c>
      <c r="X14" s="44">
        <v>2</v>
      </c>
      <c r="Y14" s="9" t="str">
        <f t="shared" ref="Y14:Y17" si="4">IF(AND(W14*X14&gt;=16,W14*X14&lt;=20),"매우높음",IF(AND(W14*X14&gt;=11,W14*X14&lt;=15),"높음",IF(AND(W14*X14&gt;=6,W14*X14&lt;=10),"보통",IF(AND(W14*X14&gt;=1,W14*X14&lt;=5),"낮음"))))</f>
        <v>낮음</v>
      </c>
      <c r="Z14" s="132"/>
      <c r="AA14" s="140"/>
      <c r="AB14" s="45"/>
      <c r="AC14" s="45"/>
      <c r="AD14" s="45"/>
      <c r="AE14" s="46"/>
    </row>
    <row r="15" spans="2:35">
      <c r="B15" s="337">
        <v>6</v>
      </c>
      <c r="C15" s="359"/>
      <c r="D15" s="346"/>
      <c r="E15" s="346"/>
      <c r="F15" s="364" t="s">
        <v>91</v>
      </c>
      <c r="G15" s="346"/>
      <c r="H15" s="5" t="s">
        <v>95</v>
      </c>
      <c r="I15" s="5" t="s">
        <v>277</v>
      </c>
      <c r="J15" s="45" t="s">
        <v>59</v>
      </c>
      <c r="K15" s="45" t="s">
        <v>59</v>
      </c>
      <c r="L15" s="45"/>
      <c r="M15" s="45" t="s">
        <v>59</v>
      </c>
      <c r="N15" s="45" t="s">
        <v>59</v>
      </c>
      <c r="O15" s="5"/>
      <c r="P15" s="5"/>
      <c r="Q15" s="5"/>
      <c r="R15" s="129"/>
      <c r="S15" s="43">
        <v>2</v>
      </c>
      <c r="T15" s="44">
        <v>4</v>
      </c>
      <c r="U15" s="9" t="str">
        <f t="shared" si="0"/>
        <v>보통</v>
      </c>
      <c r="V15" s="33" t="s">
        <v>82</v>
      </c>
      <c r="W15" s="43">
        <v>2</v>
      </c>
      <c r="X15" s="44">
        <v>2</v>
      </c>
      <c r="Y15" s="9" t="str">
        <f t="shared" si="4"/>
        <v>낮음</v>
      </c>
      <c r="Z15" s="132"/>
      <c r="AA15" s="140"/>
      <c r="AB15" s="45"/>
      <c r="AC15" s="45"/>
      <c r="AD15" s="45"/>
      <c r="AE15" s="46"/>
    </row>
    <row r="16" spans="2:35">
      <c r="B16" s="339"/>
      <c r="C16" s="359"/>
      <c r="D16" s="346"/>
      <c r="E16" s="346"/>
      <c r="F16" s="366"/>
      <c r="G16" s="346"/>
      <c r="H16" s="5" t="s">
        <v>94</v>
      </c>
      <c r="I16" s="5" t="s">
        <v>278</v>
      </c>
      <c r="J16" s="45" t="s">
        <v>59</v>
      </c>
      <c r="K16" s="45" t="s">
        <v>59</v>
      </c>
      <c r="L16" s="45"/>
      <c r="M16" s="45" t="s">
        <v>59</v>
      </c>
      <c r="N16" s="45" t="s">
        <v>59</v>
      </c>
      <c r="O16" s="5"/>
      <c r="P16" s="5"/>
      <c r="Q16" s="5"/>
      <c r="R16" s="129"/>
      <c r="S16" s="43">
        <v>2</v>
      </c>
      <c r="T16" s="44">
        <v>4</v>
      </c>
      <c r="U16" s="9" t="str">
        <f t="shared" si="0"/>
        <v>보통</v>
      </c>
      <c r="V16" s="33" t="s">
        <v>88</v>
      </c>
      <c r="W16" s="43">
        <v>2</v>
      </c>
      <c r="X16" s="44">
        <v>2</v>
      </c>
      <c r="Y16" s="9" t="str">
        <f t="shared" si="4"/>
        <v>낮음</v>
      </c>
      <c r="Z16" s="132"/>
      <c r="AA16" s="140"/>
      <c r="AB16" s="45"/>
      <c r="AC16" s="45"/>
      <c r="AD16" s="45"/>
      <c r="AE16" s="46"/>
    </row>
    <row r="17" spans="2:31">
      <c r="B17" s="337">
        <v>7</v>
      </c>
      <c r="C17" s="359"/>
      <c r="D17" s="346"/>
      <c r="E17" s="346"/>
      <c r="F17" s="364" t="s">
        <v>92</v>
      </c>
      <c r="G17" s="346"/>
      <c r="H17" s="5" t="s">
        <v>99</v>
      </c>
      <c r="I17" s="5" t="s">
        <v>279</v>
      </c>
      <c r="J17" s="45"/>
      <c r="K17" s="45" t="s">
        <v>59</v>
      </c>
      <c r="L17" s="45"/>
      <c r="M17" s="45" t="s">
        <v>59</v>
      </c>
      <c r="N17" s="45" t="s">
        <v>59</v>
      </c>
      <c r="O17" s="5"/>
      <c r="P17" s="5"/>
      <c r="Q17" s="5"/>
      <c r="R17" s="129"/>
      <c r="S17" s="43">
        <v>2</v>
      </c>
      <c r="T17" s="44">
        <v>4</v>
      </c>
      <c r="U17" s="9" t="str">
        <f t="shared" si="0"/>
        <v>보통</v>
      </c>
      <c r="V17" s="33" t="s">
        <v>198</v>
      </c>
      <c r="W17" s="43">
        <v>2</v>
      </c>
      <c r="X17" s="44">
        <v>2</v>
      </c>
      <c r="Y17" s="9" t="str">
        <f t="shared" si="4"/>
        <v>낮음</v>
      </c>
      <c r="Z17" s="132"/>
      <c r="AA17" s="140"/>
      <c r="AB17" s="45"/>
      <c r="AC17" s="45"/>
      <c r="AD17" s="45"/>
      <c r="AE17" s="46"/>
    </row>
    <row r="18" spans="2:31">
      <c r="B18" s="339"/>
      <c r="C18" s="359"/>
      <c r="D18" s="346"/>
      <c r="E18" s="346"/>
      <c r="F18" s="366"/>
      <c r="G18" s="346"/>
      <c r="H18" s="5" t="s">
        <v>98</v>
      </c>
      <c r="I18" s="5" t="s">
        <v>278</v>
      </c>
      <c r="J18" s="45" t="s">
        <v>59</v>
      </c>
      <c r="K18" s="45" t="s">
        <v>59</v>
      </c>
      <c r="L18" s="45"/>
      <c r="M18" s="45" t="s">
        <v>59</v>
      </c>
      <c r="N18" s="45" t="s">
        <v>59</v>
      </c>
      <c r="O18" s="5"/>
      <c r="P18" s="5"/>
      <c r="Q18" s="5"/>
      <c r="R18" s="129"/>
      <c r="S18" s="43">
        <v>2</v>
      </c>
      <c r="T18" s="44">
        <v>4</v>
      </c>
      <c r="U18" s="9" t="str">
        <f t="shared" ref="U18" si="5">IF(AND(S18*T18&gt;=16,S18*T18&lt;=20),"매우높음",IF(AND(S18*T18&gt;=11,S18*T18&lt;=15),"높음",IF(AND(S18*T18&gt;=6,S18*T18&lt;=10),"보통",IF(AND(S18*T18&gt;=1,S18*T18&lt;=5),"낮음"))))</f>
        <v>보통</v>
      </c>
      <c r="V18" s="33" t="s">
        <v>96</v>
      </c>
      <c r="W18" s="43">
        <v>2</v>
      </c>
      <c r="X18" s="44">
        <v>2</v>
      </c>
      <c r="Y18" s="9" t="str">
        <f t="shared" si="2"/>
        <v>낮음</v>
      </c>
      <c r="Z18" s="132"/>
      <c r="AA18" s="140"/>
      <c r="AB18" s="45"/>
      <c r="AC18" s="45"/>
      <c r="AD18" s="45"/>
      <c r="AE18" s="46"/>
    </row>
    <row r="19" spans="2:31" ht="40.5">
      <c r="B19" s="337">
        <v>8</v>
      </c>
      <c r="C19" s="359"/>
      <c r="D19" s="346"/>
      <c r="E19" s="346"/>
      <c r="F19" s="364" t="s">
        <v>93</v>
      </c>
      <c r="G19" s="346"/>
      <c r="H19" s="5" t="s">
        <v>104</v>
      </c>
      <c r="I19" s="5" t="s">
        <v>271</v>
      </c>
      <c r="J19" s="45" t="s">
        <v>59</v>
      </c>
      <c r="K19" s="45" t="s">
        <v>59</v>
      </c>
      <c r="L19" s="45"/>
      <c r="M19" s="5"/>
      <c r="N19" s="45" t="s">
        <v>59</v>
      </c>
      <c r="O19" s="45" t="s">
        <v>59</v>
      </c>
      <c r="P19" s="5"/>
      <c r="Q19" s="5"/>
      <c r="R19" s="129"/>
      <c r="S19" s="43">
        <v>2</v>
      </c>
      <c r="T19" s="44">
        <v>4</v>
      </c>
      <c r="U19" s="9" t="str">
        <f t="shared" ref="U19" si="6">IF(AND(S19*T19&gt;=16,S19*T19&lt;=20),"매우높음",IF(AND(S19*T19&gt;=11,S19*T19&lt;=15),"높음",IF(AND(S19*T19&gt;=6,S19*T19&lt;=10),"보통",IF(AND(S19*T19&gt;=1,S19*T19&lt;=5),"낮음"))))</f>
        <v>보통</v>
      </c>
      <c r="V19" s="33" t="s">
        <v>97</v>
      </c>
      <c r="W19" s="43">
        <v>2</v>
      </c>
      <c r="X19" s="44">
        <v>2</v>
      </c>
      <c r="Y19" s="9" t="str">
        <f t="shared" ref="Y19" si="7">IF(AND(W19*X19&gt;=16,W19*X19&lt;=20),"매우높음",IF(AND(W19*X19&gt;=11,W19*X19&lt;=15),"높음",IF(AND(W19*X19&gt;=6,W19*X19&lt;=10),"보통",IF(AND(W19*X19&gt;=1,W19*X19&lt;=5),"낮음"))))</f>
        <v>낮음</v>
      </c>
      <c r="Z19" s="132"/>
      <c r="AA19" s="140"/>
      <c r="AB19" s="45"/>
      <c r="AC19" s="45"/>
      <c r="AD19" s="45"/>
      <c r="AE19" s="46"/>
    </row>
    <row r="20" spans="2:31" ht="27">
      <c r="B20" s="338"/>
      <c r="C20" s="359"/>
      <c r="D20" s="346"/>
      <c r="E20" s="346"/>
      <c r="F20" s="365"/>
      <c r="G20" s="346"/>
      <c r="H20" s="5" t="s">
        <v>103</v>
      </c>
      <c r="I20" s="5" t="s">
        <v>273</v>
      </c>
      <c r="J20" s="45" t="s">
        <v>59</v>
      </c>
      <c r="K20" s="45" t="s">
        <v>59</v>
      </c>
      <c r="L20" s="45"/>
      <c r="M20" s="5"/>
      <c r="N20" s="45" t="s">
        <v>59</v>
      </c>
      <c r="O20" s="45" t="s">
        <v>59</v>
      </c>
      <c r="P20" s="5"/>
      <c r="Q20" s="5"/>
      <c r="R20" s="129"/>
      <c r="S20" s="43">
        <v>2</v>
      </c>
      <c r="T20" s="44">
        <v>4</v>
      </c>
      <c r="U20" s="9" t="str">
        <f t="shared" ref="U20:U23" si="8">IF(AND(S20*T20&gt;=16,S20*T20&lt;=20),"매우높음",IF(AND(S20*T20&gt;=11,S20*T20&lt;=15),"높음",IF(AND(S20*T20&gt;=6,S20*T20&lt;=10),"보통",IF(AND(S20*T20&gt;=1,S20*T20&lt;=5),"낮음"))))</f>
        <v>보통</v>
      </c>
      <c r="V20" s="33" t="s">
        <v>100</v>
      </c>
      <c r="W20" s="43">
        <v>2</v>
      </c>
      <c r="X20" s="44">
        <v>2</v>
      </c>
      <c r="Y20" s="9" t="str">
        <f t="shared" si="2"/>
        <v>낮음</v>
      </c>
      <c r="Z20" s="132"/>
      <c r="AA20" s="140"/>
      <c r="AB20" s="45"/>
      <c r="AC20" s="45"/>
      <c r="AD20" s="45"/>
      <c r="AE20" s="46"/>
    </row>
    <row r="21" spans="2:31" ht="27">
      <c r="B21" s="339"/>
      <c r="C21" s="359"/>
      <c r="D21" s="346"/>
      <c r="E21" s="357"/>
      <c r="F21" s="366"/>
      <c r="G21" s="346"/>
      <c r="H21" s="5" t="s">
        <v>102</v>
      </c>
      <c r="I21" s="5" t="s">
        <v>280</v>
      </c>
      <c r="J21" s="45" t="s">
        <v>59</v>
      </c>
      <c r="K21" s="45" t="s">
        <v>59</v>
      </c>
      <c r="L21" s="45"/>
      <c r="M21" s="5"/>
      <c r="N21" s="45" t="s">
        <v>59</v>
      </c>
      <c r="O21" s="45" t="s">
        <v>59</v>
      </c>
      <c r="P21" s="5"/>
      <c r="Q21" s="5"/>
      <c r="R21" s="129"/>
      <c r="S21" s="43">
        <v>2</v>
      </c>
      <c r="T21" s="44">
        <v>4</v>
      </c>
      <c r="U21" s="9" t="str">
        <f t="shared" si="8"/>
        <v>보통</v>
      </c>
      <c r="V21" s="33" t="s">
        <v>101</v>
      </c>
      <c r="W21" s="43">
        <v>2</v>
      </c>
      <c r="X21" s="44">
        <v>2</v>
      </c>
      <c r="Y21" s="9" t="str">
        <f t="shared" ref="Y21" si="9">IF(AND(W21*X21&gt;=16,W21*X21&lt;=20),"매우높음",IF(AND(W21*X21&gt;=11,W21*X21&lt;=15),"높음",IF(AND(W21*X21&gt;=6,W21*X21&lt;=10),"보통",IF(AND(W21*X21&gt;=1,W21*X21&lt;=5),"낮음"))))</f>
        <v>낮음</v>
      </c>
      <c r="Z21" s="132"/>
      <c r="AA21" s="140"/>
      <c r="AB21" s="45"/>
      <c r="AC21" s="45"/>
      <c r="AD21" s="45"/>
      <c r="AE21" s="46"/>
    </row>
    <row r="22" spans="2:31" ht="27">
      <c r="B22" s="139">
        <v>9</v>
      </c>
      <c r="C22" s="359"/>
      <c r="D22" s="346"/>
      <c r="E22" s="140" t="s">
        <v>2</v>
      </c>
      <c r="F22" s="364" t="s">
        <v>199</v>
      </c>
      <c r="G22" s="346"/>
      <c r="H22" s="5" t="s">
        <v>95</v>
      </c>
      <c r="I22" s="5" t="s">
        <v>281</v>
      </c>
      <c r="J22" s="45" t="s">
        <v>59</v>
      </c>
      <c r="K22" s="45" t="s">
        <v>59</v>
      </c>
      <c r="L22" s="45"/>
      <c r="M22" s="45" t="s">
        <v>59</v>
      </c>
      <c r="N22" s="45" t="s">
        <v>59</v>
      </c>
      <c r="O22" s="5"/>
      <c r="P22" s="5"/>
      <c r="Q22" s="5"/>
      <c r="R22" s="129"/>
      <c r="S22" s="43">
        <v>2</v>
      </c>
      <c r="T22" s="44">
        <v>4</v>
      </c>
      <c r="U22" s="9" t="str">
        <f t="shared" si="8"/>
        <v>보통</v>
      </c>
      <c r="V22" s="33" t="s">
        <v>107</v>
      </c>
      <c r="W22" s="43">
        <v>2</v>
      </c>
      <c r="X22" s="44">
        <v>2</v>
      </c>
      <c r="Y22" s="9" t="str">
        <f t="shared" si="2"/>
        <v>낮음</v>
      </c>
      <c r="Z22" s="132"/>
      <c r="AA22" s="140"/>
      <c r="AB22" s="45"/>
      <c r="AC22" s="45"/>
      <c r="AD22" s="45"/>
      <c r="AE22" s="46"/>
    </row>
    <row r="23" spans="2:31" ht="27">
      <c r="B23" s="139">
        <v>10</v>
      </c>
      <c r="C23" s="359"/>
      <c r="D23" s="357"/>
      <c r="E23" s="140" t="s">
        <v>3</v>
      </c>
      <c r="F23" s="366"/>
      <c r="G23" s="357"/>
      <c r="H23" s="5" t="s">
        <v>94</v>
      </c>
      <c r="I23" s="5" t="s">
        <v>278</v>
      </c>
      <c r="J23" s="45" t="s">
        <v>59</v>
      </c>
      <c r="K23" s="45" t="s">
        <v>59</v>
      </c>
      <c r="L23" s="45"/>
      <c r="M23" s="45" t="s">
        <v>59</v>
      </c>
      <c r="N23" s="45" t="s">
        <v>59</v>
      </c>
      <c r="O23" s="5"/>
      <c r="P23" s="5"/>
      <c r="Q23" s="5"/>
      <c r="R23" s="129"/>
      <c r="S23" s="43">
        <v>2</v>
      </c>
      <c r="T23" s="44">
        <v>4</v>
      </c>
      <c r="U23" s="9" t="str">
        <f t="shared" si="8"/>
        <v>보통</v>
      </c>
      <c r="V23" s="33" t="s">
        <v>106</v>
      </c>
      <c r="W23" s="43">
        <v>2</v>
      </c>
      <c r="X23" s="44">
        <v>2</v>
      </c>
      <c r="Y23" s="9" t="str">
        <f t="shared" ref="Y23:Y26" si="10">IF(AND(W23*X23&gt;=16,W23*X23&lt;=20),"매우높음",IF(AND(W23*X23&gt;=11,W23*X23&lt;=15),"높음",IF(AND(W23*X23&gt;=6,W23*X23&lt;=10),"보통",IF(AND(W23*X23&gt;=1,W23*X23&lt;=5),"낮음"))))</f>
        <v>낮음</v>
      </c>
      <c r="Z23" s="132"/>
      <c r="AA23" s="140"/>
      <c r="AB23" s="45"/>
      <c r="AC23" s="45"/>
      <c r="AD23" s="45"/>
      <c r="AE23" s="46"/>
    </row>
    <row r="24" spans="2:31" ht="27">
      <c r="B24" s="337">
        <v>11</v>
      </c>
      <c r="C24" s="359"/>
      <c r="D24" s="345" t="s">
        <v>142</v>
      </c>
      <c r="E24" s="345" t="s">
        <v>112</v>
      </c>
      <c r="F24" s="364" t="s">
        <v>113</v>
      </c>
      <c r="G24" s="345" t="s">
        <v>114</v>
      </c>
      <c r="H24" s="5" t="s">
        <v>115</v>
      </c>
      <c r="I24" s="5" t="s">
        <v>281</v>
      </c>
      <c r="J24" s="140"/>
      <c r="K24" s="140"/>
      <c r="L24" s="140"/>
      <c r="M24" s="140" t="s">
        <v>116</v>
      </c>
      <c r="N24" s="140"/>
      <c r="O24" s="5"/>
      <c r="P24" s="5"/>
      <c r="Q24" s="5"/>
      <c r="R24" s="129"/>
      <c r="S24" s="43">
        <v>2</v>
      </c>
      <c r="T24" s="44">
        <v>2</v>
      </c>
      <c r="U24" s="9" t="str">
        <f>IF(AND(S24*T24&gt;=16,S24*T24&lt;=20),"매우높음",IF(AND(S24*T24&gt;=11,S24*T24&lt;=15),"높음",IF(AND(S24*T24&gt;=6,S24*T24&lt;=10),"보통",IF(AND(S24*T24&gt;=1,S24*T24&lt;=5),"낮음"))))</f>
        <v>낮음</v>
      </c>
      <c r="V24" s="33" t="s">
        <v>105</v>
      </c>
      <c r="W24" s="43">
        <v>2</v>
      </c>
      <c r="X24" s="44">
        <v>2</v>
      </c>
      <c r="Y24" s="9" t="str">
        <f t="shared" si="10"/>
        <v>낮음</v>
      </c>
      <c r="Z24" s="132"/>
      <c r="AA24" s="140"/>
      <c r="AB24" s="45"/>
      <c r="AC24" s="45"/>
      <c r="AD24" s="45"/>
      <c r="AE24" s="46"/>
    </row>
    <row r="25" spans="2:31">
      <c r="B25" s="338"/>
      <c r="C25" s="359"/>
      <c r="D25" s="346"/>
      <c r="E25" s="346"/>
      <c r="F25" s="365"/>
      <c r="G25" s="346"/>
      <c r="H25" s="5" t="s">
        <v>118</v>
      </c>
      <c r="I25" s="5" t="s">
        <v>282</v>
      </c>
      <c r="J25" s="140"/>
      <c r="K25" s="140"/>
      <c r="L25" s="140"/>
      <c r="M25" s="140" t="s">
        <v>116</v>
      </c>
      <c r="N25" s="140"/>
      <c r="O25" s="5"/>
      <c r="P25" s="5"/>
      <c r="Q25" s="5"/>
      <c r="R25" s="129"/>
      <c r="S25" s="43">
        <v>2</v>
      </c>
      <c r="T25" s="44">
        <v>3</v>
      </c>
      <c r="U25" s="9" t="str">
        <f>IF(AND(S25*T25&gt;=16,S25*T25&lt;=20),"매우높음",IF(AND(S25*T25&gt;=11,S25*T25&lt;=15),"높음",IF(AND(S25*T25&gt;=6,S25*T25&lt;=10),"보통",IF(AND(S25*T25&gt;=1,S25*T25&lt;=5),"낮음"))))</f>
        <v>보통</v>
      </c>
      <c r="V25" s="33" t="s">
        <v>96</v>
      </c>
      <c r="W25" s="43">
        <v>2</v>
      </c>
      <c r="X25" s="44">
        <v>2</v>
      </c>
      <c r="Y25" s="9" t="str">
        <f t="shared" si="10"/>
        <v>낮음</v>
      </c>
      <c r="Z25" s="132"/>
      <c r="AA25" s="140"/>
      <c r="AB25" s="45"/>
      <c r="AC25" s="45"/>
      <c r="AD25" s="45"/>
      <c r="AE25" s="46"/>
    </row>
    <row r="26" spans="2:31" ht="27">
      <c r="B26" s="339"/>
      <c r="C26" s="359"/>
      <c r="D26" s="346"/>
      <c r="E26" s="346"/>
      <c r="F26" s="366"/>
      <c r="G26" s="357"/>
      <c r="H26" s="5" t="s">
        <v>120</v>
      </c>
      <c r="I26" s="5" t="s">
        <v>273</v>
      </c>
      <c r="J26" s="140" t="s">
        <v>116</v>
      </c>
      <c r="K26" s="140" t="s">
        <v>116</v>
      </c>
      <c r="L26" s="140"/>
      <c r="M26" s="140"/>
      <c r="N26" s="140"/>
      <c r="O26" s="5"/>
      <c r="P26" s="5"/>
      <c r="Q26" s="5"/>
      <c r="R26" s="129"/>
      <c r="S26" s="43">
        <v>2</v>
      </c>
      <c r="T26" s="44">
        <v>2</v>
      </c>
      <c r="U26" s="9" t="str">
        <f>IF(AND(S26*T26&gt;=16,S26*T26&lt;=20),"매우높음",IF(AND(S26*T26&gt;=11,S26*T26&lt;=15),"높음",IF(AND(S26*T26&gt;=6,S26*T26&lt;=10),"보통",IF(AND(S26*T26&gt;=1,S26*T26&lt;=5),"낮음"))))</f>
        <v>낮음</v>
      </c>
      <c r="V26" s="33" t="s">
        <v>172</v>
      </c>
      <c r="W26" s="43">
        <v>2</v>
      </c>
      <c r="X26" s="44">
        <v>2</v>
      </c>
      <c r="Y26" s="9" t="str">
        <f t="shared" si="10"/>
        <v>낮음</v>
      </c>
      <c r="Z26" s="132"/>
      <c r="AA26" s="140"/>
      <c r="AB26" s="45"/>
      <c r="AC26" s="45"/>
      <c r="AD26" s="45"/>
      <c r="AE26" s="46"/>
    </row>
    <row r="27" spans="2:31">
      <c r="B27" s="337">
        <v>12</v>
      </c>
      <c r="C27" s="359"/>
      <c r="D27" s="346"/>
      <c r="E27" s="346"/>
      <c r="F27" s="364" t="s">
        <v>122</v>
      </c>
      <c r="G27" s="345"/>
      <c r="H27" s="5" t="s">
        <v>123</v>
      </c>
      <c r="I27" s="5" t="s">
        <v>273</v>
      </c>
      <c r="J27" s="45" t="s">
        <v>59</v>
      </c>
      <c r="K27" s="45" t="s">
        <v>59</v>
      </c>
      <c r="L27" s="45" t="s">
        <v>59</v>
      </c>
      <c r="M27" s="5"/>
      <c r="N27" s="5"/>
      <c r="O27" s="5"/>
      <c r="P27" s="45"/>
      <c r="Q27" s="5"/>
      <c r="R27" s="129"/>
      <c r="S27" s="43">
        <v>3</v>
      </c>
      <c r="T27" s="44">
        <v>2</v>
      </c>
      <c r="U27" s="9" t="str">
        <f>IF(AND(S27*T27&gt;=16,S27*T27&lt;=20),"매우높음",IF(AND(S27*T27&gt;=11,S27*T27&lt;=15),"높음",IF(AND(S27*T27&gt;=6,S27*T27&lt;=10),"보통",IF(AND(S27*T27&gt;=1,S27*T27&lt;=5),"낮음"))))</f>
        <v>보통</v>
      </c>
      <c r="V27" s="33" t="s">
        <v>117</v>
      </c>
      <c r="W27" s="43">
        <v>1</v>
      </c>
      <c r="X27" s="44">
        <v>2</v>
      </c>
      <c r="Y27" s="9" t="str">
        <f>IF(AND(W27*X27&gt;=16,W27*X27&lt;=20),"매우높음",IF(AND(W27*X27&gt;=11,W27*X27&lt;=15),"높음",IF(AND(W27*X27&gt;=6,W27*X27&lt;=10),"보통",IF(AND(W27*X27&gt;=1,W27*X27&lt;=5),"낮음"))))</f>
        <v>낮음</v>
      </c>
      <c r="Z27" s="132" t="s">
        <v>5</v>
      </c>
      <c r="AA27" s="45"/>
      <c r="AB27" s="45"/>
      <c r="AC27" s="45"/>
      <c r="AD27" s="45"/>
      <c r="AE27" s="46"/>
    </row>
    <row r="28" spans="2:31">
      <c r="B28" s="339"/>
      <c r="C28" s="359"/>
      <c r="D28" s="346"/>
      <c r="E28" s="357"/>
      <c r="F28" s="366"/>
      <c r="G28" s="357"/>
      <c r="H28" s="5" t="s">
        <v>125</v>
      </c>
      <c r="I28" s="5" t="s">
        <v>276</v>
      </c>
      <c r="J28" s="45" t="s">
        <v>59</v>
      </c>
      <c r="K28" s="45" t="s">
        <v>59</v>
      </c>
      <c r="L28" s="45" t="s">
        <v>59</v>
      </c>
      <c r="M28" s="5"/>
      <c r="N28" s="5"/>
      <c r="O28" s="5"/>
      <c r="P28" s="45"/>
      <c r="Q28" s="5"/>
      <c r="R28" s="129"/>
      <c r="S28" s="43">
        <v>3</v>
      </c>
      <c r="T28" s="44">
        <v>2</v>
      </c>
      <c r="U28" s="9" t="s">
        <v>73</v>
      </c>
      <c r="V28" s="33" t="s">
        <v>119</v>
      </c>
      <c r="W28" s="43">
        <v>1</v>
      </c>
      <c r="X28" s="44">
        <v>3</v>
      </c>
      <c r="Y28" s="9" t="str">
        <f>IF(AND(W28*X28&gt;=16,W28*X28&lt;=20),"매우높음",IF(AND(W28*X28&gt;=11,W28*X28&lt;=15),"높음",IF(AND(W28*X28&gt;=6,W28*X28&lt;=10),"보통",IF(AND(W28*X28&gt;=1,W28*X28&lt;=5),"낮음"))))</f>
        <v>낮음</v>
      </c>
      <c r="Z28" s="132"/>
      <c r="AA28" s="45"/>
      <c r="AB28" s="45"/>
      <c r="AC28" s="45"/>
      <c r="AD28" s="45"/>
      <c r="AE28" s="46"/>
    </row>
    <row r="29" spans="2:31">
      <c r="B29" s="337">
        <v>13</v>
      </c>
      <c r="C29" s="359"/>
      <c r="D29" s="346"/>
      <c r="E29" s="345" t="s">
        <v>126</v>
      </c>
      <c r="F29" s="364" t="s">
        <v>127</v>
      </c>
      <c r="G29" s="345" t="s">
        <v>128</v>
      </c>
      <c r="H29" s="5" t="s">
        <v>77</v>
      </c>
      <c r="I29" s="5" t="s">
        <v>271</v>
      </c>
      <c r="J29" s="45"/>
      <c r="K29" s="5"/>
      <c r="L29" s="5"/>
      <c r="M29" s="5"/>
      <c r="N29" s="5"/>
      <c r="O29" s="5"/>
      <c r="P29" s="45" t="s">
        <v>59</v>
      </c>
      <c r="Q29" s="45" t="s">
        <v>59</v>
      </c>
      <c r="R29" s="51" t="s">
        <v>59</v>
      </c>
      <c r="S29" s="43">
        <v>3</v>
      </c>
      <c r="T29" s="44">
        <v>2</v>
      </c>
      <c r="U29" s="9" t="str">
        <f t="shared" ref="U29:U107" si="11">IF(AND(S29*T29&gt;=16,S29*T29&lt;=20),"매우높음",IF(AND(S29*T29&gt;=11,S29*T29&lt;=15),"높음",IF(AND(S29*T29&gt;=6,S29*T29&lt;=10),"보통",IF(AND(S29*T29&gt;=1,S29*T29&lt;=5),"낮음"))))</f>
        <v>보통</v>
      </c>
      <c r="V29" s="33" t="s">
        <v>121</v>
      </c>
      <c r="W29" s="43">
        <v>1</v>
      </c>
      <c r="X29" s="44">
        <v>2</v>
      </c>
      <c r="Y29" s="9" t="str">
        <f>IF(AND(W29*X29&gt;=16,W29*X29&lt;=20),"매우높음",IF(AND(W29*X29&gt;=11,W29*X29&lt;=15),"높음",IF(AND(W29*X29&gt;=6,W29*X29&lt;=10),"보통",IF(AND(W29*X29&gt;=1,W29*X29&lt;=5),"낮음"))))</f>
        <v>낮음</v>
      </c>
      <c r="Z29" s="132"/>
      <c r="AA29" s="45"/>
      <c r="AB29" s="45"/>
      <c r="AC29" s="45"/>
      <c r="AD29" s="45"/>
      <c r="AE29" s="46"/>
    </row>
    <row r="30" spans="2:31">
      <c r="B30" s="338"/>
      <c r="C30" s="359"/>
      <c r="D30" s="346"/>
      <c r="E30" s="346"/>
      <c r="F30" s="365"/>
      <c r="G30" s="346"/>
      <c r="H30" s="5" t="s">
        <v>76</v>
      </c>
      <c r="I30" s="5" t="s">
        <v>272</v>
      </c>
      <c r="J30" s="45"/>
      <c r="K30" s="5"/>
      <c r="L30" s="5"/>
      <c r="M30" s="5"/>
      <c r="N30" s="5"/>
      <c r="O30" s="5"/>
      <c r="P30" s="45"/>
      <c r="Q30" s="45" t="s">
        <v>59</v>
      </c>
      <c r="R30" s="51"/>
      <c r="S30" s="43">
        <v>3</v>
      </c>
      <c r="T30" s="44">
        <v>2</v>
      </c>
      <c r="U30" s="9" t="str">
        <f t="shared" si="11"/>
        <v>보통</v>
      </c>
      <c r="V30" s="33" t="s">
        <v>124</v>
      </c>
      <c r="W30" s="43">
        <v>2</v>
      </c>
      <c r="X30" s="44">
        <v>2</v>
      </c>
      <c r="Y30" s="9" t="str">
        <f>IF(AND(W30*X30&gt;=16,W30*X30&lt;=20),"매우높음",IF(AND(W30*X30&gt;=11,W30*X30&lt;=15),"높음",IF(AND(W30*X30&gt;=6,W30*X30&lt;=10),"보통",IF(AND(W30*X30&gt;=1,W30*X30&lt;=5),"낮음"))))</f>
        <v>낮음</v>
      </c>
      <c r="Z30" s="132"/>
      <c r="AA30" s="45"/>
      <c r="AB30" s="45"/>
      <c r="AC30" s="45"/>
      <c r="AD30" s="45"/>
      <c r="AE30" s="46"/>
    </row>
    <row r="31" spans="2:31">
      <c r="B31" s="338"/>
      <c r="C31" s="359"/>
      <c r="D31" s="346"/>
      <c r="E31" s="346"/>
      <c r="F31" s="365"/>
      <c r="G31" s="346"/>
      <c r="H31" s="5" t="s">
        <v>75</v>
      </c>
      <c r="I31" s="5" t="s">
        <v>271</v>
      </c>
      <c r="J31" s="45"/>
      <c r="K31" s="5"/>
      <c r="L31" s="5"/>
      <c r="M31" s="5"/>
      <c r="N31" s="5"/>
      <c r="O31" s="5"/>
      <c r="P31" s="45"/>
      <c r="Q31" s="45"/>
      <c r="R31" s="51" t="s">
        <v>59</v>
      </c>
      <c r="S31" s="43">
        <v>3</v>
      </c>
      <c r="T31" s="44">
        <v>2</v>
      </c>
      <c r="U31" s="9" t="str">
        <f t="shared" si="11"/>
        <v>보통</v>
      </c>
      <c r="V31" s="33" t="s">
        <v>89</v>
      </c>
      <c r="W31" s="43">
        <v>2</v>
      </c>
      <c r="X31" s="44">
        <v>2</v>
      </c>
      <c r="Y31" s="9" t="str">
        <f>IF(AND(W31*X31&gt;=16,W31*X31&lt;=20),"매우높음",IF(AND(W31*X31&gt;=11,W31*X31&lt;=15),"높음",IF(AND(W31*X31&gt;=6,W31*X31&lt;=10),"보통",IF(AND(W31*X31&gt;=1,W31*X31&lt;=5),"낮음"))))</f>
        <v>낮음</v>
      </c>
      <c r="Z31" s="132"/>
      <c r="AA31" s="45"/>
      <c r="AB31" s="45"/>
      <c r="AC31" s="45"/>
      <c r="AD31" s="45"/>
      <c r="AE31" s="46"/>
    </row>
    <row r="32" spans="2:31" ht="40.5">
      <c r="B32" s="339"/>
      <c r="C32" s="359"/>
      <c r="D32" s="346"/>
      <c r="E32" s="346"/>
      <c r="F32" s="366"/>
      <c r="G32" s="346"/>
      <c r="H32" s="5" t="s">
        <v>74</v>
      </c>
      <c r="I32" s="5" t="s">
        <v>283</v>
      </c>
      <c r="J32" s="45"/>
      <c r="K32" s="5"/>
      <c r="L32" s="5"/>
      <c r="M32" s="5"/>
      <c r="N32" s="5"/>
      <c r="O32" s="5"/>
      <c r="P32" s="45"/>
      <c r="Q32" s="45"/>
      <c r="R32" s="51" t="s">
        <v>59</v>
      </c>
      <c r="S32" s="43">
        <v>3</v>
      </c>
      <c r="T32" s="44">
        <v>2</v>
      </c>
      <c r="U32" s="9" t="str">
        <f t="shared" si="11"/>
        <v>보통</v>
      </c>
      <c r="V32" s="33" t="s">
        <v>129</v>
      </c>
      <c r="W32" s="43">
        <v>1</v>
      </c>
      <c r="X32" s="44">
        <v>2</v>
      </c>
      <c r="Y32" s="9" t="str">
        <f t="shared" ref="Y32:Y74" si="12">IF(AND(W32*X32&gt;=16,W32*X32&lt;=20),"매우높음",IF(AND(W32*X32&gt;=11,W32*X32&lt;=15),"높음",IF(AND(W32*X32&gt;=6,W32*X32&lt;=10),"보통",IF(AND(W32*X32&gt;=1,W32*X32&lt;=5),"낮음"))))</f>
        <v>낮음</v>
      </c>
      <c r="Z32" s="132"/>
      <c r="AA32" s="45"/>
      <c r="AB32" s="45"/>
      <c r="AC32" s="45"/>
      <c r="AD32" s="45"/>
      <c r="AE32" s="46"/>
    </row>
    <row r="33" spans="2:31">
      <c r="B33" s="337">
        <v>14</v>
      </c>
      <c r="C33" s="359"/>
      <c r="D33" s="346"/>
      <c r="E33" s="346"/>
      <c r="F33" s="364" t="s">
        <v>130</v>
      </c>
      <c r="G33" s="346"/>
      <c r="H33" s="5" t="s">
        <v>81</v>
      </c>
      <c r="I33" s="5" t="s">
        <v>281</v>
      </c>
      <c r="J33" s="45" t="s">
        <v>59</v>
      </c>
      <c r="K33" s="45" t="s">
        <v>59</v>
      </c>
      <c r="L33" s="45" t="s">
        <v>59</v>
      </c>
      <c r="M33" s="5"/>
      <c r="N33" s="5"/>
      <c r="O33" s="5"/>
      <c r="P33" s="45" t="s">
        <v>59</v>
      </c>
      <c r="Q33" s="5"/>
      <c r="R33" s="129"/>
      <c r="S33" s="43">
        <v>2</v>
      </c>
      <c r="T33" s="44">
        <v>2</v>
      </c>
      <c r="U33" s="9" t="str">
        <f t="shared" si="11"/>
        <v>낮음</v>
      </c>
      <c r="V33" s="33" t="s">
        <v>109</v>
      </c>
      <c r="W33" s="43">
        <v>1</v>
      </c>
      <c r="X33" s="44">
        <v>2</v>
      </c>
      <c r="Y33" s="9" t="str">
        <f t="shared" si="12"/>
        <v>낮음</v>
      </c>
      <c r="Z33" s="132"/>
      <c r="AA33" s="45"/>
      <c r="AB33" s="45"/>
      <c r="AC33" s="45"/>
      <c r="AD33" s="45"/>
      <c r="AE33" s="46"/>
    </row>
    <row r="34" spans="2:31">
      <c r="B34" s="338"/>
      <c r="C34" s="359"/>
      <c r="D34" s="346"/>
      <c r="E34" s="346"/>
      <c r="F34" s="365"/>
      <c r="G34" s="346"/>
      <c r="H34" s="5" t="s">
        <v>131</v>
      </c>
      <c r="I34" s="5" t="s">
        <v>271</v>
      </c>
      <c r="J34" s="45"/>
      <c r="K34" s="45"/>
      <c r="L34" s="45"/>
      <c r="M34" s="5"/>
      <c r="N34" s="5"/>
      <c r="O34" s="5"/>
      <c r="P34" s="45" t="s">
        <v>59</v>
      </c>
      <c r="Q34" s="5"/>
      <c r="R34" s="129"/>
      <c r="S34" s="43">
        <v>2</v>
      </c>
      <c r="T34" s="44">
        <v>2</v>
      </c>
      <c r="U34" s="9" t="str">
        <f t="shared" si="11"/>
        <v>낮음</v>
      </c>
      <c r="V34" s="33" t="s">
        <v>79</v>
      </c>
      <c r="W34" s="43">
        <v>1</v>
      </c>
      <c r="X34" s="44">
        <v>2</v>
      </c>
      <c r="Y34" s="9" t="str">
        <f t="shared" si="12"/>
        <v>낮음</v>
      </c>
      <c r="Z34" s="132"/>
      <c r="AA34" s="45"/>
      <c r="AB34" s="45"/>
      <c r="AC34" s="45"/>
      <c r="AD34" s="45"/>
      <c r="AE34" s="46"/>
    </row>
    <row r="35" spans="2:31">
      <c r="B35" s="338"/>
      <c r="C35" s="359"/>
      <c r="D35" s="346"/>
      <c r="E35" s="346"/>
      <c r="F35" s="365"/>
      <c r="G35" s="346"/>
      <c r="H35" s="5" t="s">
        <v>132</v>
      </c>
      <c r="I35" s="5" t="s">
        <v>275</v>
      </c>
      <c r="J35" s="45" t="s">
        <v>59</v>
      </c>
      <c r="K35" s="45" t="s">
        <v>59</v>
      </c>
      <c r="L35" s="45" t="s">
        <v>59</v>
      </c>
      <c r="M35" s="5"/>
      <c r="N35" s="5"/>
      <c r="O35" s="5"/>
      <c r="P35" s="45"/>
      <c r="Q35" s="5"/>
      <c r="R35" s="129"/>
      <c r="S35" s="43">
        <v>2</v>
      </c>
      <c r="T35" s="44">
        <v>2</v>
      </c>
      <c r="U35" s="9" t="str">
        <f t="shared" si="11"/>
        <v>낮음</v>
      </c>
      <c r="V35" s="33" t="s">
        <v>78</v>
      </c>
      <c r="W35" s="43">
        <v>1</v>
      </c>
      <c r="X35" s="44">
        <v>2</v>
      </c>
      <c r="Y35" s="9" t="str">
        <f t="shared" si="12"/>
        <v>낮음</v>
      </c>
      <c r="Z35" s="132"/>
      <c r="AA35" s="45"/>
      <c r="AB35" s="45"/>
      <c r="AC35" s="45"/>
      <c r="AD35" s="45"/>
      <c r="AE35" s="46"/>
    </row>
    <row r="36" spans="2:31">
      <c r="B36" s="339"/>
      <c r="C36" s="359"/>
      <c r="D36" s="346"/>
      <c r="E36" s="346"/>
      <c r="F36" s="366"/>
      <c r="G36" s="346"/>
      <c r="H36" s="5" t="s">
        <v>133</v>
      </c>
      <c r="I36" s="5" t="s">
        <v>274</v>
      </c>
      <c r="J36" s="45" t="s">
        <v>59</v>
      </c>
      <c r="K36" s="45" t="s">
        <v>59</v>
      </c>
      <c r="L36" s="45" t="s">
        <v>59</v>
      </c>
      <c r="M36" s="5"/>
      <c r="N36" s="5"/>
      <c r="O36" s="5"/>
      <c r="P36" s="45"/>
      <c r="Q36" s="5"/>
      <c r="R36" s="129"/>
      <c r="S36" s="43">
        <v>2</v>
      </c>
      <c r="T36" s="44">
        <v>2</v>
      </c>
      <c r="U36" s="9" t="str">
        <f t="shared" si="11"/>
        <v>낮음</v>
      </c>
      <c r="V36" s="33" t="s">
        <v>85</v>
      </c>
      <c r="W36" s="43">
        <v>1</v>
      </c>
      <c r="X36" s="44">
        <v>2</v>
      </c>
      <c r="Y36" s="9" t="str">
        <f t="shared" si="12"/>
        <v>낮음</v>
      </c>
      <c r="Z36" s="132"/>
      <c r="AA36" s="45"/>
      <c r="AB36" s="45"/>
      <c r="AC36" s="45"/>
      <c r="AD36" s="45"/>
      <c r="AE36" s="46"/>
    </row>
    <row r="37" spans="2:31">
      <c r="B37" s="337">
        <v>15</v>
      </c>
      <c r="C37" s="359"/>
      <c r="D37" s="346"/>
      <c r="E37" s="346"/>
      <c r="F37" s="364" t="s">
        <v>134</v>
      </c>
      <c r="G37" s="346"/>
      <c r="H37" s="5" t="s">
        <v>99</v>
      </c>
      <c r="I37" s="5" t="s">
        <v>279</v>
      </c>
      <c r="J37" s="45"/>
      <c r="K37" s="45" t="s">
        <v>59</v>
      </c>
      <c r="L37" s="45"/>
      <c r="M37" s="45" t="s">
        <v>59</v>
      </c>
      <c r="N37" s="45" t="s">
        <v>59</v>
      </c>
      <c r="O37" s="5"/>
      <c r="P37" s="5"/>
      <c r="Q37" s="5"/>
      <c r="R37" s="129"/>
      <c r="S37" s="43">
        <v>2</v>
      </c>
      <c r="T37" s="44">
        <v>4</v>
      </c>
      <c r="U37" s="9" t="str">
        <f t="shared" si="11"/>
        <v>보통</v>
      </c>
      <c r="V37" s="33" t="s">
        <v>84</v>
      </c>
      <c r="W37" s="43">
        <v>1</v>
      </c>
      <c r="X37" s="44">
        <v>2</v>
      </c>
      <c r="Y37" s="9" t="str">
        <f t="shared" si="12"/>
        <v>낮음</v>
      </c>
      <c r="Z37" s="132"/>
      <c r="AA37" s="45"/>
      <c r="AB37" s="45"/>
      <c r="AC37" s="45"/>
      <c r="AD37" s="45"/>
      <c r="AE37" s="46"/>
    </row>
    <row r="38" spans="2:31">
      <c r="B38" s="339"/>
      <c r="C38" s="359"/>
      <c r="D38" s="346"/>
      <c r="E38" s="346"/>
      <c r="F38" s="366"/>
      <c r="G38" s="346"/>
      <c r="H38" s="5" t="s">
        <v>136</v>
      </c>
      <c r="I38" s="5" t="s">
        <v>278</v>
      </c>
      <c r="J38" s="45" t="s">
        <v>59</v>
      </c>
      <c r="K38" s="45" t="s">
        <v>59</v>
      </c>
      <c r="L38" s="45"/>
      <c r="M38" s="45" t="s">
        <v>59</v>
      </c>
      <c r="N38" s="45" t="s">
        <v>59</v>
      </c>
      <c r="O38" s="5"/>
      <c r="P38" s="5"/>
      <c r="Q38" s="5"/>
      <c r="R38" s="129"/>
      <c r="S38" s="43">
        <v>2</v>
      </c>
      <c r="T38" s="44">
        <v>4</v>
      </c>
      <c r="U38" s="9" t="str">
        <f t="shared" si="11"/>
        <v>보통</v>
      </c>
      <c r="V38" s="33" t="s">
        <v>83</v>
      </c>
      <c r="W38" s="43">
        <v>2</v>
      </c>
      <c r="X38" s="44">
        <v>2</v>
      </c>
      <c r="Y38" s="9" t="str">
        <f t="shared" si="12"/>
        <v>낮음</v>
      </c>
      <c r="Z38" s="132"/>
      <c r="AA38" s="45"/>
      <c r="AB38" s="45"/>
      <c r="AC38" s="45"/>
      <c r="AD38" s="45"/>
      <c r="AE38" s="46"/>
    </row>
    <row r="39" spans="2:31">
      <c r="B39" s="337">
        <v>16</v>
      </c>
      <c r="C39" s="359"/>
      <c r="D39" s="346"/>
      <c r="E39" s="346"/>
      <c r="F39" s="364" t="s">
        <v>138</v>
      </c>
      <c r="G39" s="346"/>
      <c r="H39" s="5" t="s">
        <v>139</v>
      </c>
      <c r="I39" s="5" t="s">
        <v>271</v>
      </c>
      <c r="J39" s="45" t="s">
        <v>59</v>
      </c>
      <c r="K39" s="45" t="s">
        <v>59</v>
      </c>
      <c r="L39" s="45"/>
      <c r="M39" s="5"/>
      <c r="N39" s="45" t="s">
        <v>59</v>
      </c>
      <c r="O39" s="45" t="s">
        <v>59</v>
      </c>
      <c r="P39" s="5"/>
      <c r="Q39" s="5"/>
      <c r="R39" s="129"/>
      <c r="S39" s="43">
        <v>2</v>
      </c>
      <c r="T39" s="44">
        <v>3</v>
      </c>
      <c r="U39" s="9" t="str">
        <f t="shared" si="11"/>
        <v>보통</v>
      </c>
      <c r="V39" s="33" t="s">
        <v>82</v>
      </c>
      <c r="W39" s="43">
        <v>2</v>
      </c>
      <c r="X39" s="44">
        <v>2</v>
      </c>
      <c r="Y39" s="9" t="str">
        <f t="shared" si="12"/>
        <v>낮음</v>
      </c>
      <c r="Z39" s="132"/>
      <c r="AA39" s="45"/>
      <c r="AB39" s="45"/>
      <c r="AC39" s="45"/>
      <c r="AD39" s="45"/>
      <c r="AE39" s="46"/>
    </row>
    <row r="40" spans="2:31" ht="27">
      <c r="B40" s="339"/>
      <c r="C40" s="359"/>
      <c r="D40" s="346"/>
      <c r="E40" s="357"/>
      <c r="F40" s="366"/>
      <c r="G40" s="357"/>
      <c r="H40" s="5" t="s">
        <v>141</v>
      </c>
      <c r="I40" s="5" t="s">
        <v>280</v>
      </c>
      <c r="J40" s="45" t="s">
        <v>59</v>
      </c>
      <c r="K40" s="45" t="s">
        <v>59</v>
      </c>
      <c r="L40" s="45"/>
      <c r="M40" s="5"/>
      <c r="N40" s="45" t="s">
        <v>59</v>
      </c>
      <c r="O40" s="45" t="s">
        <v>59</v>
      </c>
      <c r="P40" s="5"/>
      <c r="Q40" s="5"/>
      <c r="R40" s="129"/>
      <c r="S40" s="43">
        <v>2</v>
      </c>
      <c r="T40" s="44">
        <v>3</v>
      </c>
      <c r="U40" s="9" t="str">
        <f t="shared" si="11"/>
        <v>보통</v>
      </c>
      <c r="V40" s="33" t="s">
        <v>135</v>
      </c>
      <c r="W40" s="43">
        <v>2</v>
      </c>
      <c r="X40" s="44">
        <v>4</v>
      </c>
      <c r="Y40" s="9" t="str">
        <f t="shared" si="12"/>
        <v>보통</v>
      </c>
      <c r="Z40" s="132"/>
      <c r="AA40" s="45"/>
      <c r="AB40" s="45"/>
      <c r="AC40" s="45"/>
      <c r="AD40" s="45"/>
      <c r="AE40" s="46"/>
    </row>
    <row r="41" spans="2:31" ht="27">
      <c r="B41" s="337">
        <v>17</v>
      </c>
      <c r="C41" s="359"/>
      <c r="D41" s="346"/>
      <c r="E41" s="346" t="s">
        <v>153</v>
      </c>
      <c r="F41" s="364" t="s">
        <v>143</v>
      </c>
      <c r="G41" s="346" t="s">
        <v>418</v>
      </c>
      <c r="H41" s="5" t="s">
        <v>81</v>
      </c>
      <c r="I41" s="5" t="s">
        <v>281</v>
      </c>
      <c r="J41" s="45" t="s">
        <v>59</v>
      </c>
      <c r="K41" s="45" t="s">
        <v>59</v>
      </c>
      <c r="L41" s="45" t="s">
        <v>59</v>
      </c>
      <c r="M41" s="5"/>
      <c r="N41" s="5"/>
      <c r="O41" s="5"/>
      <c r="P41" s="45" t="s">
        <v>59</v>
      </c>
      <c r="Q41" s="5"/>
      <c r="R41" s="129"/>
      <c r="S41" s="43">
        <v>2</v>
      </c>
      <c r="T41" s="44">
        <v>1</v>
      </c>
      <c r="U41" s="9" t="str">
        <f t="shared" si="11"/>
        <v>낮음</v>
      </c>
      <c r="V41" s="33" t="s">
        <v>137</v>
      </c>
      <c r="W41" s="43">
        <v>2</v>
      </c>
      <c r="X41" s="44">
        <v>4</v>
      </c>
      <c r="Y41" s="9" t="str">
        <f t="shared" si="12"/>
        <v>보통</v>
      </c>
      <c r="Z41" s="132"/>
      <c r="AA41" s="45"/>
      <c r="AB41" s="45"/>
      <c r="AC41" s="45"/>
      <c r="AD41" s="45"/>
      <c r="AE41" s="46"/>
    </row>
    <row r="42" spans="2:31" ht="27">
      <c r="B42" s="338"/>
      <c r="C42" s="359"/>
      <c r="D42" s="346"/>
      <c r="E42" s="346"/>
      <c r="F42" s="365"/>
      <c r="G42" s="346"/>
      <c r="H42" s="5" t="s">
        <v>144</v>
      </c>
      <c r="I42" s="5" t="s">
        <v>271</v>
      </c>
      <c r="J42" s="45"/>
      <c r="K42" s="45"/>
      <c r="L42" s="45"/>
      <c r="M42" s="5"/>
      <c r="N42" s="5"/>
      <c r="O42" s="5"/>
      <c r="P42" s="45" t="s">
        <v>59</v>
      </c>
      <c r="Q42" s="5"/>
      <c r="R42" s="129"/>
      <c r="S42" s="43">
        <v>3</v>
      </c>
      <c r="T42" s="44">
        <v>2</v>
      </c>
      <c r="U42" s="9" t="str">
        <f t="shared" si="11"/>
        <v>보통</v>
      </c>
      <c r="V42" s="33" t="s">
        <v>140</v>
      </c>
      <c r="W42" s="43">
        <v>2</v>
      </c>
      <c r="X42" s="44">
        <v>3</v>
      </c>
      <c r="Y42" s="9" t="str">
        <f t="shared" si="12"/>
        <v>보통</v>
      </c>
      <c r="Z42" s="132"/>
      <c r="AA42" s="45"/>
      <c r="AB42" s="45"/>
      <c r="AC42" s="45"/>
      <c r="AD42" s="45"/>
      <c r="AE42" s="46"/>
    </row>
    <row r="43" spans="2:31">
      <c r="B43" s="338"/>
      <c r="C43" s="359"/>
      <c r="D43" s="346"/>
      <c r="E43" s="346"/>
      <c r="F43" s="365"/>
      <c r="G43" s="346"/>
      <c r="H43" s="5" t="s">
        <v>145</v>
      </c>
      <c r="I43" s="5" t="s">
        <v>275</v>
      </c>
      <c r="J43" s="45" t="s">
        <v>59</v>
      </c>
      <c r="K43" s="45" t="s">
        <v>59</v>
      </c>
      <c r="L43" s="45" t="s">
        <v>59</v>
      </c>
      <c r="M43" s="5"/>
      <c r="N43" s="5"/>
      <c r="O43" s="5"/>
      <c r="P43" s="45"/>
      <c r="Q43" s="5"/>
      <c r="R43" s="129"/>
      <c r="S43" s="43">
        <v>3</v>
      </c>
      <c r="T43" s="44">
        <v>1</v>
      </c>
      <c r="U43" s="9" t="str">
        <f t="shared" si="11"/>
        <v>낮음</v>
      </c>
      <c r="V43" s="33" t="s">
        <v>105</v>
      </c>
      <c r="W43" s="43">
        <v>2</v>
      </c>
      <c r="X43" s="44">
        <v>3</v>
      </c>
      <c r="Y43" s="9" t="str">
        <f t="shared" si="12"/>
        <v>보통</v>
      </c>
      <c r="Z43" s="132"/>
      <c r="AA43" s="45"/>
      <c r="AB43" s="45"/>
      <c r="AC43" s="45"/>
      <c r="AD43" s="45"/>
      <c r="AE43" s="46"/>
    </row>
    <row r="44" spans="2:31">
      <c r="B44" s="339"/>
      <c r="C44" s="359"/>
      <c r="D44" s="346"/>
      <c r="E44" s="346"/>
      <c r="F44" s="366"/>
      <c r="G44" s="346"/>
      <c r="H44" s="5" t="s">
        <v>146</v>
      </c>
      <c r="I44" s="5" t="s">
        <v>274</v>
      </c>
      <c r="J44" s="45" t="s">
        <v>59</v>
      </c>
      <c r="K44" s="45" t="s">
        <v>59</v>
      </c>
      <c r="L44" s="45" t="s">
        <v>59</v>
      </c>
      <c r="M44" s="5"/>
      <c r="N44" s="5"/>
      <c r="O44" s="5"/>
      <c r="P44" s="45"/>
      <c r="Q44" s="5"/>
      <c r="R44" s="129"/>
      <c r="S44" s="43">
        <v>4</v>
      </c>
      <c r="T44" s="44">
        <v>2</v>
      </c>
      <c r="U44" s="9" t="str">
        <f t="shared" si="11"/>
        <v>보통</v>
      </c>
      <c r="V44" s="33" t="s">
        <v>85</v>
      </c>
      <c r="W44" s="43">
        <v>1</v>
      </c>
      <c r="X44" s="44">
        <v>1</v>
      </c>
      <c r="Y44" s="9" t="str">
        <f t="shared" si="12"/>
        <v>낮음</v>
      </c>
      <c r="Z44" s="132"/>
      <c r="AA44" s="140"/>
      <c r="AB44" s="45"/>
      <c r="AC44" s="45"/>
      <c r="AD44" s="45"/>
      <c r="AE44" s="46"/>
    </row>
    <row r="45" spans="2:31">
      <c r="B45" s="337">
        <v>18</v>
      </c>
      <c r="C45" s="359"/>
      <c r="D45" s="346"/>
      <c r="E45" s="346"/>
      <c r="F45" s="364" t="s">
        <v>147</v>
      </c>
      <c r="G45" s="346"/>
      <c r="H45" s="5" t="s">
        <v>86</v>
      </c>
      <c r="I45" s="5" t="s">
        <v>273</v>
      </c>
      <c r="J45" s="45" t="s">
        <v>59</v>
      </c>
      <c r="K45" s="45" t="s">
        <v>59</v>
      </c>
      <c r="L45" s="45" t="s">
        <v>59</v>
      </c>
      <c r="M45" s="5"/>
      <c r="N45" s="5"/>
      <c r="O45" s="5"/>
      <c r="P45" s="45"/>
      <c r="Q45" s="5"/>
      <c r="R45" s="129"/>
      <c r="S45" s="43">
        <v>3</v>
      </c>
      <c r="T45" s="44">
        <v>3</v>
      </c>
      <c r="U45" s="9" t="str">
        <f t="shared" si="11"/>
        <v>보통</v>
      </c>
      <c r="V45" s="33" t="s">
        <v>84</v>
      </c>
      <c r="W45" s="43">
        <v>1</v>
      </c>
      <c r="X45" s="44">
        <v>1</v>
      </c>
      <c r="Y45" s="9" t="str">
        <f t="shared" si="12"/>
        <v>낮음</v>
      </c>
      <c r="Z45" s="132"/>
      <c r="AA45" s="140"/>
      <c r="AB45" s="45"/>
      <c r="AC45" s="45"/>
      <c r="AD45" s="45"/>
      <c r="AE45" s="46"/>
    </row>
    <row r="46" spans="2:31">
      <c r="B46" s="339"/>
      <c r="C46" s="359"/>
      <c r="D46" s="346"/>
      <c r="E46" s="346"/>
      <c r="F46" s="366"/>
      <c r="G46" s="346"/>
      <c r="H46" s="5" t="s">
        <v>87</v>
      </c>
      <c r="I46" s="5" t="s">
        <v>276</v>
      </c>
      <c r="J46" s="45" t="s">
        <v>59</v>
      </c>
      <c r="K46" s="45" t="s">
        <v>59</v>
      </c>
      <c r="L46" s="45" t="s">
        <v>59</v>
      </c>
      <c r="M46" s="5"/>
      <c r="N46" s="5"/>
      <c r="O46" s="5"/>
      <c r="P46" s="45"/>
      <c r="Q46" s="5"/>
      <c r="R46" s="129"/>
      <c r="S46" s="43">
        <v>3</v>
      </c>
      <c r="T46" s="44">
        <v>3</v>
      </c>
      <c r="U46" s="9" t="s">
        <v>73</v>
      </c>
      <c r="V46" s="33" t="s">
        <v>83</v>
      </c>
      <c r="W46" s="43">
        <v>2</v>
      </c>
      <c r="X46" s="44">
        <v>2</v>
      </c>
      <c r="Y46" s="9" t="str">
        <f t="shared" si="12"/>
        <v>낮음</v>
      </c>
      <c r="Z46" s="132"/>
      <c r="AA46" s="140"/>
      <c r="AB46" s="45"/>
      <c r="AC46" s="45"/>
      <c r="AD46" s="45"/>
      <c r="AE46" s="46"/>
    </row>
    <row r="47" spans="2:31">
      <c r="B47" s="337">
        <v>19</v>
      </c>
      <c r="C47" s="359"/>
      <c r="D47" s="346"/>
      <c r="E47" s="346"/>
      <c r="F47" s="364" t="s">
        <v>148</v>
      </c>
      <c r="G47" s="346"/>
      <c r="H47" s="5" t="s">
        <v>95</v>
      </c>
      <c r="I47" s="5" t="s">
        <v>281</v>
      </c>
      <c r="J47" s="45" t="s">
        <v>59</v>
      </c>
      <c r="K47" s="45" t="s">
        <v>59</v>
      </c>
      <c r="L47" s="45"/>
      <c r="M47" s="45" t="s">
        <v>59</v>
      </c>
      <c r="N47" s="45" t="s">
        <v>59</v>
      </c>
      <c r="O47" s="5"/>
      <c r="P47" s="5"/>
      <c r="Q47" s="5"/>
      <c r="R47" s="129"/>
      <c r="S47" s="43">
        <v>2</v>
      </c>
      <c r="T47" s="44">
        <v>4</v>
      </c>
      <c r="U47" s="9" t="str">
        <f t="shared" si="11"/>
        <v>보통</v>
      </c>
      <c r="V47" s="33" t="s">
        <v>82</v>
      </c>
      <c r="W47" s="43">
        <v>2</v>
      </c>
      <c r="X47" s="44">
        <v>2</v>
      </c>
      <c r="Y47" s="9" t="str">
        <f t="shared" si="12"/>
        <v>낮음</v>
      </c>
      <c r="Z47" s="132"/>
      <c r="AA47" s="140"/>
      <c r="AB47" s="45"/>
      <c r="AC47" s="45"/>
      <c r="AD47" s="45"/>
      <c r="AE47" s="46"/>
    </row>
    <row r="48" spans="2:31">
      <c r="B48" s="339"/>
      <c r="C48" s="359"/>
      <c r="D48" s="346"/>
      <c r="E48" s="346"/>
      <c r="F48" s="366"/>
      <c r="G48" s="346"/>
      <c r="H48" s="5" t="s">
        <v>94</v>
      </c>
      <c r="I48" s="5" t="s">
        <v>278</v>
      </c>
      <c r="J48" s="45" t="s">
        <v>59</v>
      </c>
      <c r="K48" s="45" t="s">
        <v>59</v>
      </c>
      <c r="L48" s="45"/>
      <c r="M48" s="45" t="s">
        <v>59</v>
      </c>
      <c r="N48" s="45" t="s">
        <v>59</v>
      </c>
      <c r="O48" s="5"/>
      <c r="P48" s="5"/>
      <c r="Q48" s="5"/>
      <c r="R48" s="129"/>
      <c r="S48" s="43">
        <v>2</v>
      </c>
      <c r="T48" s="44">
        <v>4</v>
      </c>
      <c r="U48" s="9" t="str">
        <f t="shared" si="11"/>
        <v>보통</v>
      </c>
      <c r="V48" s="33" t="s">
        <v>88</v>
      </c>
      <c r="W48" s="43">
        <v>2</v>
      </c>
      <c r="X48" s="44">
        <v>2</v>
      </c>
      <c r="Y48" s="9" t="str">
        <f t="shared" si="12"/>
        <v>낮음</v>
      </c>
      <c r="Z48" s="132"/>
      <c r="AA48" s="140"/>
      <c r="AB48" s="45"/>
      <c r="AC48" s="45"/>
      <c r="AD48" s="45"/>
      <c r="AE48" s="46"/>
    </row>
    <row r="49" spans="2:31">
      <c r="B49" s="337">
        <v>20</v>
      </c>
      <c r="C49" s="359"/>
      <c r="D49" s="346"/>
      <c r="E49" s="346"/>
      <c r="F49" s="364" t="s">
        <v>149</v>
      </c>
      <c r="G49" s="346"/>
      <c r="H49" s="5" t="s">
        <v>150</v>
      </c>
      <c r="I49" s="5" t="s">
        <v>279</v>
      </c>
      <c r="J49" s="45"/>
      <c r="K49" s="45" t="s">
        <v>59</v>
      </c>
      <c r="L49" s="45"/>
      <c r="M49" s="45" t="s">
        <v>59</v>
      </c>
      <c r="N49" s="45" t="s">
        <v>59</v>
      </c>
      <c r="O49" s="5"/>
      <c r="P49" s="5"/>
      <c r="Q49" s="5"/>
      <c r="R49" s="129"/>
      <c r="S49" s="43">
        <v>2</v>
      </c>
      <c r="T49" s="44">
        <v>4</v>
      </c>
      <c r="U49" s="9" t="str">
        <f t="shared" si="11"/>
        <v>보통</v>
      </c>
      <c r="V49" s="33" t="s">
        <v>89</v>
      </c>
      <c r="W49" s="43">
        <v>2</v>
      </c>
      <c r="X49" s="44">
        <v>2</v>
      </c>
      <c r="Y49" s="9" t="str">
        <f t="shared" si="12"/>
        <v>낮음</v>
      </c>
      <c r="Z49" s="132"/>
      <c r="AA49" s="140"/>
      <c r="AB49" s="45"/>
      <c r="AC49" s="45"/>
      <c r="AD49" s="45"/>
      <c r="AE49" s="46"/>
    </row>
    <row r="50" spans="2:31">
      <c r="B50" s="339"/>
      <c r="C50" s="359"/>
      <c r="D50" s="346"/>
      <c r="E50" s="346"/>
      <c r="F50" s="366"/>
      <c r="G50" s="346"/>
      <c r="H50" s="5" t="s">
        <v>151</v>
      </c>
      <c r="I50" s="5" t="s">
        <v>278</v>
      </c>
      <c r="J50" s="45" t="s">
        <v>59</v>
      </c>
      <c r="K50" s="45" t="s">
        <v>59</v>
      </c>
      <c r="L50" s="45"/>
      <c r="M50" s="45" t="s">
        <v>59</v>
      </c>
      <c r="N50" s="45" t="s">
        <v>59</v>
      </c>
      <c r="O50" s="5"/>
      <c r="P50" s="5"/>
      <c r="Q50" s="5"/>
      <c r="R50" s="129"/>
      <c r="S50" s="43">
        <v>2</v>
      </c>
      <c r="T50" s="44">
        <v>4</v>
      </c>
      <c r="U50" s="9" t="str">
        <f t="shared" si="11"/>
        <v>보통</v>
      </c>
      <c r="V50" s="33" t="s">
        <v>96</v>
      </c>
      <c r="W50" s="43">
        <v>2</v>
      </c>
      <c r="X50" s="44">
        <v>2</v>
      </c>
      <c r="Y50" s="9" t="str">
        <f t="shared" si="12"/>
        <v>낮음</v>
      </c>
      <c r="Z50" s="132"/>
      <c r="AA50" s="140"/>
      <c r="AB50" s="45"/>
      <c r="AC50" s="45"/>
      <c r="AD50" s="45"/>
      <c r="AE50" s="46"/>
    </row>
    <row r="51" spans="2:31" ht="40.5">
      <c r="B51" s="337">
        <v>21</v>
      </c>
      <c r="C51" s="359"/>
      <c r="D51" s="346"/>
      <c r="E51" s="346"/>
      <c r="F51" s="364" t="s">
        <v>152</v>
      </c>
      <c r="G51" s="346"/>
      <c r="H51" s="5" t="s">
        <v>77</v>
      </c>
      <c r="I51" s="5" t="s">
        <v>271</v>
      </c>
      <c r="J51" s="45"/>
      <c r="K51" s="5"/>
      <c r="L51" s="5"/>
      <c r="M51" s="5"/>
      <c r="N51" s="5"/>
      <c r="O51" s="5"/>
      <c r="P51" s="45" t="s">
        <v>59</v>
      </c>
      <c r="Q51" s="45" t="s">
        <v>59</v>
      </c>
      <c r="R51" s="51" t="s">
        <v>59</v>
      </c>
      <c r="S51" s="43">
        <v>3</v>
      </c>
      <c r="T51" s="44">
        <v>2</v>
      </c>
      <c r="U51" s="9" t="str">
        <f t="shared" si="11"/>
        <v>보통</v>
      </c>
      <c r="V51" s="33" t="s">
        <v>97</v>
      </c>
      <c r="W51" s="43">
        <v>2</v>
      </c>
      <c r="X51" s="44">
        <v>2</v>
      </c>
      <c r="Y51" s="9" t="str">
        <f t="shared" si="12"/>
        <v>낮음</v>
      </c>
      <c r="Z51" s="132"/>
      <c r="AA51" s="140"/>
      <c r="AB51" s="45"/>
      <c r="AC51" s="45"/>
      <c r="AD51" s="45"/>
      <c r="AE51" s="46"/>
    </row>
    <row r="52" spans="2:31" ht="27">
      <c r="B52" s="338"/>
      <c r="C52" s="359"/>
      <c r="D52" s="346"/>
      <c r="E52" s="346"/>
      <c r="F52" s="365"/>
      <c r="G52" s="346"/>
      <c r="H52" s="5" t="s">
        <v>76</v>
      </c>
      <c r="I52" s="5" t="s">
        <v>272</v>
      </c>
      <c r="J52" s="45"/>
      <c r="K52" s="5"/>
      <c r="L52" s="5"/>
      <c r="M52" s="5"/>
      <c r="N52" s="5"/>
      <c r="O52" s="5"/>
      <c r="P52" s="45"/>
      <c r="Q52" s="45" t="s">
        <v>59</v>
      </c>
      <c r="R52" s="51"/>
      <c r="S52" s="43">
        <v>3</v>
      </c>
      <c r="T52" s="44">
        <v>2</v>
      </c>
      <c r="U52" s="9" t="str">
        <f t="shared" si="11"/>
        <v>보통</v>
      </c>
      <c r="V52" s="33" t="s">
        <v>100</v>
      </c>
      <c r="W52" s="43">
        <v>2</v>
      </c>
      <c r="X52" s="44">
        <v>2</v>
      </c>
      <c r="Y52" s="9" t="str">
        <f t="shared" si="12"/>
        <v>낮음</v>
      </c>
      <c r="Z52" s="132"/>
      <c r="AA52" s="140"/>
      <c r="AB52" s="45"/>
      <c r="AC52" s="45"/>
      <c r="AD52" s="45"/>
      <c r="AE52" s="46"/>
    </row>
    <row r="53" spans="2:31" ht="27">
      <c r="B53" s="338"/>
      <c r="C53" s="359"/>
      <c r="D53" s="346"/>
      <c r="E53" s="346"/>
      <c r="F53" s="365"/>
      <c r="G53" s="346"/>
      <c r="H53" s="5" t="s">
        <v>75</v>
      </c>
      <c r="I53" s="5" t="s">
        <v>271</v>
      </c>
      <c r="J53" s="45"/>
      <c r="K53" s="5"/>
      <c r="L53" s="5"/>
      <c r="M53" s="5"/>
      <c r="N53" s="5"/>
      <c r="O53" s="5"/>
      <c r="P53" s="45"/>
      <c r="Q53" s="45"/>
      <c r="R53" s="51" t="s">
        <v>59</v>
      </c>
      <c r="S53" s="43">
        <v>3</v>
      </c>
      <c r="T53" s="44">
        <v>2</v>
      </c>
      <c r="U53" s="9" t="str">
        <f t="shared" si="11"/>
        <v>보통</v>
      </c>
      <c r="V53" s="33" t="s">
        <v>101</v>
      </c>
      <c r="W53" s="43">
        <v>2</v>
      </c>
      <c r="X53" s="44">
        <v>2</v>
      </c>
      <c r="Y53" s="9" t="str">
        <f t="shared" si="12"/>
        <v>낮음</v>
      </c>
      <c r="Z53" s="132"/>
      <c r="AA53" s="140"/>
      <c r="AB53" s="45"/>
      <c r="AC53" s="45"/>
      <c r="AD53" s="45"/>
      <c r="AE53" s="46"/>
    </row>
    <row r="54" spans="2:31" ht="40.5">
      <c r="B54" s="339"/>
      <c r="C54" s="359"/>
      <c r="D54" s="346"/>
      <c r="E54" s="357"/>
      <c r="F54" s="366"/>
      <c r="G54" s="357"/>
      <c r="H54" s="5" t="s">
        <v>74</v>
      </c>
      <c r="I54" s="5" t="s">
        <v>283</v>
      </c>
      <c r="J54" s="45"/>
      <c r="K54" s="5"/>
      <c r="L54" s="5"/>
      <c r="M54" s="5"/>
      <c r="N54" s="5"/>
      <c r="O54" s="5"/>
      <c r="P54" s="45"/>
      <c r="Q54" s="45"/>
      <c r="R54" s="51" t="s">
        <v>59</v>
      </c>
      <c r="S54" s="43">
        <v>3</v>
      </c>
      <c r="T54" s="44">
        <v>2</v>
      </c>
      <c r="U54" s="9" t="str">
        <f t="shared" si="11"/>
        <v>보통</v>
      </c>
      <c r="V54" s="33" t="s">
        <v>80</v>
      </c>
      <c r="W54" s="43">
        <v>2</v>
      </c>
      <c r="X54" s="44">
        <v>2</v>
      </c>
      <c r="Y54" s="9" t="str">
        <f t="shared" si="12"/>
        <v>낮음</v>
      </c>
      <c r="Z54" s="132"/>
      <c r="AA54" s="140"/>
      <c r="AB54" s="45"/>
      <c r="AC54" s="45"/>
      <c r="AD54" s="45"/>
      <c r="AE54" s="46"/>
    </row>
    <row r="55" spans="2:31">
      <c r="B55" s="337">
        <v>22</v>
      </c>
      <c r="C55" s="359"/>
      <c r="D55" s="346"/>
      <c r="E55" s="345" t="s">
        <v>154</v>
      </c>
      <c r="F55" s="364" t="s">
        <v>155</v>
      </c>
      <c r="G55" s="345" t="s">
        <v>419</v>
      </c>
      <c r="H55" s="5" t="s">
        <v>156</v>
      </c>
      <c r="I55" s="5" t="s">
        <v>281</v>
      </c>
      <c r="J55" s="45" t="s">
        <v>59</v>
      </c>
      <c r="K55" s="45" t="s">
        <v>59</v>
      </c>
      <c r="L55" s="45" t="s">
        <v>59</v>
      </c>
      <c r="M55" s="5"/>
      <c r="N55" s="5"/>
      <c r="O55" s="5"/>
      <c r="P55" s="45" t="s">
        <v>59</v>
      </c>
      <c r="Q55" s="5"/>
      <c r="R55" s="129"/>
      <c r="S55" s="43">
        <v>4</v>
      </c>
      <c r="T55" s="44">
        <v>2</v>
      </c>
      <c r="U55" s="9" t="str">
        <f t="shared" si="11"/>
        <v>보통</v>
      </c>
      <c r="V55" s="33" t="s">
        <v>109</v>
      </c>
      <c r="W55" s="43">
        <v>2</v>
      </c>
      <c r="X55" s="44">
        <v>2</v>
      </c>
      <c r="Y55" s="9" t="str">
        <f t="shared" si="12"/>
        <v>낮음</v>
      </c>
      <c r="Z55" s="132"/>
      <c r="AA55" s="140"/>
      <c r="AB55" s="45"/>
      <c r="AC55" s="45"/>
      <c r="AD55" s="45"/>
      <c r="AE55" s="46"/>
    </row>
    <row r="56" spans="2:31">
      <c r="B56" s="338"/>
      <c r="C56" s="359"/>
      <c r="D56" s="346"/>
      <c r="E56" s="346"/>
      <c r="F56" s="365"/>
      <c r="G56" s="346"/>
      <c r="H56" s="5" t="s">
        <v>157</v>
      </c>
      <c r="I56" s="5" t="s">
        <v>271</v>
      </c>
      <c r="J56" s="45"/>
      <c r="K56" s="45"/>
      <c r="L56" s="45"/>
      <c r="M56" s="5"/>
      <c r="N56" s="5"/>
      <c r="O56" s="5"/>
      <c r="P56" s="45" t="s">
        <v>59</v>
      </c>
      <c r="Q56" s="5"/>
      <c r="R56" s="129"/>
      <c r="S56" s="43">
        <v>4</v>
      </c>
      <c r="T56" s="44">
        <v>2</v>
      </c>
      <c r="U56" s="9" t="str">
        <f t="shared" si="11"/>
        <v>보통</v>
      </c>
      <c r="V56" s="33" t="s">
        <v>79</v>
      </c>
      <c r="W56" s="43"/>
      <c r="X56" s="44"/>
      <c r="Y56" s="9"/>
      <c r="Z56" s="132"/>
      <c r="AA56" s="140"/>
      <c r="AB56" s="45"/>
      <c r="AC56" s="45"/>
      <c r="AD56" s="45"/>
      <c r="AE56" s="46"/>
    </row>
    <row r="57" spans="2:31">
      <c r="B57" s="338"/>
      <c r="C57" s="359"/>
      <c r="D57" s="346"/>
      <c r="E57" s="346"/>
      <c r="F57" s="365"/>
      <c r="G57" s="346"/>
      <c r="H57" s="5" t="s">
        <v>158</v>
      </c>
      <c r="I57" s="5" t="s">
        <v>275</v>
      </c>
      <c r="J57" s="45" t="s">
        <v>59</v>
      </c>
      <c r="K57" s="45" t="s">
        <v>59</v>
      </c>
      <c r="L57" s="45" t="s">
        <v>59</v>
      </c>
      <c r="M57" s="5"/>
      <c r="N57" s="5"/>
      <c r="O57" s="5"/>
      <c r="P57" s="45"/>
      <c r="Q57" s="5"/>
      <c r="R57" s="129"/>
      <c r="S57" s="43">
        <v>4</v>
      </c>
      <c r="T57" s="44">
        <v>2</v>
      </c>
      <c r="U57" s="9" t="str">
        <f t="shared" si="11"/>
        <v>보통</v>
      </c>
      <c r="V57" s="33" t="s">
        <v>78</v>
      </c>
      <c r="W57" s="43">
        <v>2</v>
      </c>
      <c r="X57" s="44">
        <v>2</v>
      </c>
      <c r="Y57" s="9" t="str">
        <f t="shared" si="12"/>
        <v>낮음</v>
      </c>
      <c r="Z57" s="132"/>
      <c r="AA57" s="140"/>
      <c r="AB57" s="45"/>
      <c r="AC57" s="45"/>
      <c r="AD57" s="45"/>
      <c r="AE57" s="46"/>
    </row>
    <row r="58" spans="2:31">
      <c r="B58" s="339"/>
      <c r="C58" s="359"/>
      <c r="D58" s="346"/>
      <c r="E58" s="346"/>
      <c r="F58" s="366"/>
      <c r="G58" s="346"/>
      <c r="H58" s="5" t="s">
        <v>159</v>
      </c>
      <c r="I58" s="5" t="s">
        <v>274</v>
      </c>
      <c r="J58" s="45" t="s">
        <v>59</v>
      </c>
      <c r="K58" s="45" t="s">
        <v>59</v>
      </c>
      <c r="L58" s="45" t="s">
        <v>59</v>
      </c>
      <c r="M58" s="5"/>
      <c r="N58" s="5"/>
      <c r="O58" s="5"/>
      <c r="P58" s="45"/>
      <c r="Q58" s="5"/>
      <c r="R58" s="129"/>
      <c r="S58" s="43">
        <v>4</v>
      </c>
      <c r="T58" s="44">
        <v>2</v>
      </c>
      <c r="U58" s="9" t="str">
        <f t="shared" si="11"/>
        <v>보통</v>
      </c>
      <c r="V58" s="33" t="s">
        <v>85</v>
      </c>
      <c r="W58" s="43">
        <v>1</v>
      </c>
      <c r="X58" s="44">
        <v>1</v>
      </c>
      <c r="Y58" s="9" t="str">
        <f t="shared" si="12"/>
        <v>낮음</v>
      </c>
      <c r="Z58" s="132"/>
      <c r="AA58" s="140"/>
      <c r="AB58" s="45"/>
      <c r="AC58" s="45"/>
      <c r="AD58" s="45"/>
      <c r="AE58" s="46"/>
    </row>
    <row r="59" spans="2:31">
      <c r="B59" s="337">
        <v>23</v>
      </c>
      <c r="C59" s="359"/>
      <c r="D59" s="346"/>
      <c r="E59" s="346"/>
      <c r="F59" s="364" t="s">
        <v>160</v>
      </c>
      <c r="G59" s="346"/>
      <c r="H59" s="5" t="s">
        <v>86</v>
      </c>
      <c r="I59" s="5" t="s">
        <v>273</v>
      </c>
      <c r="J59" s="45" t="s">
        <v>59</v>
      </c>
      <c r="K59" s="45" t="s">
        <v>59</v>
      </c>
      <c r="L59" s="45" t="s">
        <v>59</v>
      </c>
      <c r="M59" s="5"/>
      <c r="N59" s="5"/>
      <c r="O59" s="5"/>
      <c r="P59" s="45"/>
      <c r="Q59" s="5"/>
      <c r="R59" s="129"/>
      <c r="S59" s="43">
        <v>3</v>
      </c>
      <c r="T59" s="44">
        <v>3</v>
      </c>
      <c r="U59" s="9" t="str">
        <f t="shared" si="11"/>
        <v>보통</v>
      </c>
      <c r="V59" s="33" t="s">
        <v>84</v>
      </c>
      <c r="W59" s="43">
        <v>1</v>
      </c>
      <c r="X59" s="44">
        <v>1</v>
      </c>
      <c r="Y59" s="9" t="str">
        <f t="shared" si="12"/>
        <v>낮음</v>
      </c>
      <c r="Z59" s="132"/>
      <c r="AA59" s="140"/>
      <c r="AB59" s="45"/>
      <c r="AC59" s="45"/>
      <c r="AD59" s="45"/>
      <c r="AE59" s="46"/>
    </row>
    <row r="60" spans="2:31">
      <c r="B60" s="339"/>
      <c r="C60" s="359"/>
      <c r="D60" s="346"/>
      <c r="E60" s="346"/>
      <c r="F60" s="366"/>
      <c r="G60" s="346"/>
      <c r="H60" s="5" t="s">
        <v>87</v>
      </c>
      <c r="I60" s="5" t="s">
        <v>276</v>
      </c>
      <c r="J60" s="45" t="s">
        <v>59</v>
      </c>
      <c r="K60" s="45" t="s">
        <v>59</v>
      </c>
      <c r="L60" s="45" t="s">
        <v>59</v>
      </c>
      <c r="M60" s="5"/>
      <c r="N60" s="5"/>
      <c r="O60" s="5"/>
      <c r="P60" s="45"/>
      <c r="Q60" s="5"/>
      <c r="R60" s="129"/>
      <c r="S60" s="43">
        <v>3</v>
      </c>
      <c r="T60" s="44">
        <v>3</v>
      </c>
      <c r="U60" s="9" t="s">
        <v>73</v>
      </c>
      <c r="V60" s="33" t="s">
        <v>83</v>
      </c>
      <c r="W60" s="43">
        <v>2</v>
      </c>
      <c r="X60" s="44">
        <v>2</v>
      </c>
      <c r="Y60" s="9" t="str">
        <f t="shared" si="12"/>
        <v>낮음</v>
      </c>
      <c r="Z60" s="132"/>
      <c r="AA60" s="140"/>
      <c r="AB60" s="45"/>
      <c r="AC60" s="45"/>
      <c r="AD60" s="45"/>
      <c r="AE60" s="46"/>
    </row>
    <row r="61" spans="2:31">
      <c r="B61" s="337">
        <v>24</v>
      </c>
      <c r="C61" s="359"/>
      <c r="D61" s="346"/>
      <c r="E61" s="346"/>
      <c r="F61" s="364" t="s">
        <v>148</v>
      </c>
      <c r="G61" s="346"/>
      <c r="H61" s="5" t="s">
        <v>95</v>
      </c>
      <c r="I61" s="5" t="s">
        <v>281</v>
      </c>
      <c r="J61" s="45" t="s">
        <v>59</v>
      </c>
      <c r="K61" s="45" t="s">
        <v>59</v>
      </c>
      <c r="L61" s="45"/>
      <c r="M61" s="45" t="s">
        <v>59</v>
      </c>
      <c r="N61" s="45" t="s">
        <v>59</v>
      </c>
      <c r="O61" s="5"/>
      <c r="P61" s="5"/>
      <c r="Q61" s="5"/>
      <c r="R61" s="129"/>
      <c r="S61" s="43">
        <v>2</v>
      </c>
      <c r="T61" s="44">
        <v>3</v>
      </c>
      <c r="U61" s="9" t="str">
        <f t="shared" si="11"/>
        <v>보통</v>
      </c>
      <c r="V61" s="33" t="s">
        <v>82</v>
      </c>
      <c r="W61" s="43">
        <v>2</v>
      </c>
      <c r="X61" s="44">
        <v>2</v>
      </c>
      <c r="Y61" s="9" t="str">
        <f t="shared" si="12"/>
        <v>낮음</v>
      </c>
      <c r="Z61" s="132"/>
      <c r="AA61" s="140"/>
      <c r="AB61" s="45"/>
      <c r="AC61" s="45"/>
      <c r="AD61" s="45"/>
      <c r="AE61" s="46"/>
    </row>
    <row r="62" spans="2:31">
      <c r="B62" s="339"/>
      <c r="C62" s="359"/>
      <c r="D62" s="346"/>
      <c r="E62" s="346"/>
      <c r="F62" s="366"/>
      <c r="G62" s="346"/>
      <c r="H62" s="5" t="s">
        <v>94</v>
      </c>
      <c r="I62" s="5" t="s">
        <v>278</v>
      </c>
      <c r="J62" s="45" t="s">
        <v>59</v>
      </c>
      <c r="K62" s="45" t="s">
        <v>59</v>
      </c>
      <c r="L62" s="45"/>
      <c r="M62" s="45" t="s">
        <v>59</v>
      </c>
      <c r="N62" s="45" t="s">
        <v>59</v>
      </c>
      <c r="O62" s="5"/>
      <c r="P62" s="5"/>
      <c r="Q62" s="5"/>
      <c r="R62" s="129"/>
      <c r="S62" s="43">
        <v>2</v>
      </c>
      <c r="T62" s="44">
        <v>3</v>
      </c>
      <c r="U62" s="9" t="str">
        <f t="shared" si="11"/>
        <v>보통</v>
      </c>
      <c r="V62" s="33" t="s">
        <v>88</v>
      </c>
      <c r="W62" s="43">
        <v>2</v>
      </c>
      <c r="X62" s="44">
        <v>2</v>
      </c>
      <c r="Y62" s="9" t="str">
        <f t="shared" si="12"/>
        <v>낮음</v>
      </c>
      <c r="Z62" s="132"/>
      <c r="AA62" s="140"/>
      <c r="AB62" s="45"/>
      <c r="AC62" s="45"/>
      <c r="AD62" s="45"/>
      <c r="AE62" s="46"/>
    </row>
    <row r="63" spans="2:31">
      <c r="B63" s="337">
        <v>25</v>
      </c>
      <c r="C63" s="359"/>
      <c r="D63" s="346"/>
      <c r="E63" s="346"/>
      <c r="F63" s="364" t="s">
        <v>161</v>
      </c>
      <c r="G63" s="346"/>
      <c r="H63" s="5" t="s">
        <v>99</v>
      </c>
      <c r="I63" s="5" t="s">
        <v>279</v>
      </c>
      <c r="J63" s="45"/>
      <c r="K63" s="45" t="s">
        <v>59</v>
      </c>
      <c r="L63" s="45"/>
      <c r="M63" s="45" t="s">
        <v>59</v>
      </c>
      <c r="N63" s="45" t="s">
        <v>59</v>
      </c>
      <c r="O63" s="5"/>
      <c r="P63" s="5"/>
      <c r="Q63" s="5"/>
      <c r="R63" s="129"/>
      <c r="S63" s="43">
        <v>2</v>
      </c>
      <c r="T63" s="44">
        <v>3</v>
      </c>
      <c r="U63" s="9" t="str">
        <f t="shared" si="11"/>
        <v>보통</v>
      </c>
      <c r="V63" s="33" t="s">
        <v>89</v>
      </c>
      <c r="W63" s="43">
        <v>2</v>
      </c>
      <c r="X63" s="44">
        <v>2</v>
      </c>
      <c r="Y63" s="9" t="str">
        <f t="shared" si="12"/>
        <v>낮음</v>
      </c>
      <c r="Z63" s="132"/>
      <c r="AA63" s="140"/>
      <c r="AB63" s="45"/>
      <c r="AC63" s="45"/>
      <c r="AD63" s="45"/>
      <c r="AE63" s="46"/>
    </row>
    <row r="64" spans="2:31">
      <c r="B64" s="339"/>
      <c r="C64" s="359"/>
      <c r="D64" s="346"/>
      <c r="E64" s="346"/>
      <c r="F64" s="366"/>
      <c r="G64" s="346"/>
      <c r="H64" s="5" t="s">
        <v>162</v>
      </c>
      <c r="I64" s="5" t="s">
        <v>278</v>
      </c>
      <c r="J64" s="45" t="s">
        <v>59</v>
      </c>
      <c r="K64" s="45" t="s">
        <v>59</v>
      </c>
      <c r="L64" s="45"/>
      <c r="M64" s="45" t="s">
        <v>59</v>
      </c>
      <c r="N64" s="45" t="s">
        <v>59</v>
      </c>
      <c r="O64" s="5"/>
      <c r="P64" s="5"/>
      <c r="Q64" s="5"/>
      <c r="R64" s="129"/>
      <c r="S64" s="43">
        <v>3</v>
      </c>
      <c r="T64" s="44">
        <v>3</v>
      </c>
      <c r="U64" s="9" t="str">
        <f t="shared" si="11"/>
        <v>보통</v>
      </c>
      <c r="V64" s="33" t="s">
        <v>96</v>
      </c>
      <c r="W64" s="43">
        <v>2</v>
      </c>
      <c r="X64" s="44">
        <v>2</v>
      </c>
      <c r="Y64" s="9" t="str">
        <f t="shared" si="12"/>
        <v>낮음</v>
      </c>
      <c r="Z64" s="132"/>
      <c r="AA64" s="140"/>
      <c r="AB64" s="45"/>
      <c r="AC64" s="45"/>
      <c r="AD64" s="45"/>
      <c r="AE64" s="46"/>
    </row>
    <row r="65" spans="1:31" ht="40.5">
      <c r="A65" s="1" t="s">
        <v>285</v>
      </c>
      <c r="B65" s="337">
        <v>26</v>
      </c>
      <c r="C65" s="359"/>
      <c r="D65" s="346"/>
      <c r="E65" s="346"/>
      <c r="F65" s="364" t="s">
        <v>163</v>
      </c>
      <c r="G65" s="346"/>
      <c r="H65" s="5" t="s">
        <v>164</v>
      </c>
      <c r="I65" s="5" t="s">
        <v>271</v>
      </c>
      <c r="J65" s="45" t="s">
        <v>59</v>
      </c>
      <c r="K65" s="45" t="s">
        <v>59</v>
      </c>
      <c r="L65" s="45"/>
      <c r="M65" s="5"/>
      <c r="N65" s="45" t="s">
        <v>59</v>
      </c>
      <c r="O65" s="45" t="s">
        <v>59</v>
      </c>
      <c r="P65" s="5"/>
      <c r="Q65" s="5"/>
      <c r="R65" s="129"/>
      <c r="S65" s="43">
        <v>3</v>
      </c>
      <c r="T65" s="44">
        <v>3</v>
      </c>
      <c r="U65" s="9" t="str">
        <f t="shared" si="11"/>
        <v>보통</v>
      </c>
      <c r="V65" s="33" t="s">
        <v>97</v>
      </c>
      <c r="W65" s="43">
        <v>2</v>
      </c>
      <c r="X65" s="44">
        <v>2</v>
      </c>
      <c r="Y65" s="9" t="str">
        <f t="shared" si="12"/>
        <v>낮음</v>
      </c>
      <c r="Z65" s="132"/>
      <c r="AA65" s="140"/>
      <c r="AB65" s="45"/>
      <c r="AC65" s="45"/>
      <c r="AD65" s="45"/>
      <c r="AE65" s="46"/>
    </row>
    <row r="66" spans="1:31" ht="27">
      <c r="B66" s="338"/>
      <c r="C66" s="359"/>
      <c r="D66" s="346"/>
      <c r="E66" s="346"/>
      <c r="F66" s="365"/>
      <c r="G66" s="346"/>
      <c r="H66" s="5" t="s">
        <v>103</v>
      </c>
      <c r="I66" s="5" t="s">
        <v>273</v>
      </c>
      <c r="J66" s="45" t="s">
        <v>59</v>
      </c>
      <c r="K66" s="45" t="s">
        <v>59</v>
      </c>
      <c r="L66" s="45"/>
      <c r="M66" s="5"/>
      <c r="N66" s="45" t="s">
        <v>59</v>
      </c>
      <c r="O66" s="45" t="s">
        <v>59</v>
      </c>
      <c r="P66" s="5"/>
      <c r="Q66" s="5"/>
      <c r="R66" s="129"/>
      <c r="S66" s="43">
        <v>3</v>
      </c>
      <c r="T66" s="44">
        <v>3</v>
      </c>
      <c r="U66" s="9" t="str">
        <f t="shared" si="11"/>
        <v>보통</v>
      </c>
      <c r="V66" s="33" t="s">
        <v>100</v>
      </c>
      <c r="W66" s="43">
        <v>2</v>
      </c>
      <c r="X66" s="44">
        <v>2</v>
      </c>
      <c r="Y66" s="9" t="str">
        <f t="shared" si="12"/>
        <v>낮음</v>
      </c>
      <c r="Z66" s="132"/>
      <c r="AA66" s="140"/>
      <c r="AB66" s="45"/>
      <c r="AC66" s="45"/>
      <c r="AD66" s="45"/>
      <c r="AE66" s="46"/>
    </row>
    <row r="67" spans="1:31" ht="27">
      <c r="B67" s="339"/>
      <c r="C67" s="359"/>
      <c r="D67" s="346"/>
      <c r="E67" s="346"/>
      <c r="F67" s="366"/>
      <c r="G67" s="346"/>
      <c r="H67" s="5" t="s">
        <v>102</v>
      </c>
      <c r="I67" s="5" t="s">
        <v>280</v>
      </c>
      <c r="J67" s="45" t="s">
        <v>59</v>
      </c>
      <c r="K67" s="45" t="s">
        <v>59</v>
      </c>
      <c r="L67" s="45"/>
      <c r="M67" s="5"/>
      <c r="N67" s="45" t="s">
        <v>59</v>
      </c>
      <c r="O67" s="45" t="s">
        <v>59</v>
      </c>
      <c r="P67" s="5"/>
      <c r="Q67" s="5"/>
      <c r="R67" s="129"/>
      <c r="S67" s="43">
        <v>3</v>
      </c>
      <c r="T67" s="44">
        <v>3</v>
      </c>
      <c r="U67" s="9" t="str">
        <f t="shared" si="11"/>
        <v>보통</v>
      </c>
      <c r="V67" s="33" t="s">
        <v>101</v>
      </c>
      <c r="W67" s="43">
        <v>2</v>
      </c>
      <c r="X67" s="44">
        <v>2</v>
      </c>
      <c r="Y67" s="9" t="str">
        <f t="shared" si="12"/>
        <v>낮음</v>
      </c>
      <c r="Z67" s="132"/>
      <c r="AA67" s="140"/>
      <c r="AB67" s="45"/>
      <c r="AC67" s="45"/>
      <c r="AD67" s="45"/>
      <c r="AE67" s="46"/>
    </row>
    <row r="68" spans="1:31" ht="27">
      <c r="B68" s="337">
        <v>27</v>
      </c>
      <c r="C68" s="359"/>
      <c r="D68" s="346"/>
      <c r="E68" s="346"/>
      <c r="F68" s="364" t="s">
        <v>165</v>
      </c>
      <c r="G68" s="346"/>
      <c r="H68" s="5" t="s">
        <v>77</v>
      </c>
      <c r="I68" s="5" t="s">
        <v>271</v>
      </c>
      <c r="J68" s="45"/>
      <c r="K68" s="5"/>
      <c r="L68" s="5"/>
      <c r="M68" s="5"/>
      <c r="N68" s="5"/>
      <c r="O68" s="5"/>
      <c r="P68" s="45" t="s">
        <v>59</v>
      </c>
      <c r="Q68" s="45" t="s">
        <v>59</v>
      </c>
      <c r="R68" s="51" t="s">
        <v>59</v>
      </c>
      <c r="S68" s="43">
        <v>3</v>
      </c>
      <c r="T68" s="44">
        <v>3</v>
      </c>
      <c r="U68" s="9" t="str">
        <f t="shared" si="11"/>
        <v>보통</v>
      </c>
      <c r="V68" s="33" t="s">
        <v>107</v>
      </c>
      <c r="W68" s="43">
        <v>2</v>
      </c>
      <c r="X68" s="44">
        <v>2</v>
      </c>
      <c r="Y68" s="9" t="str">
        <f t="shared" si="12"/>
        <v>낮음</v>
      </c>
      <c r="Z68" s="132"/>
      <c r="AA68" s="140"/>
      <c r="AB68" s="45"/>
      <c r="AC68" s="45"/>
      <c r="AD68" s="45"/>
      <c r="AE68" s="46"/>
    </row>
    <row r="69" spans="1:31" ht="27">
      <c r="B69" s="338"/>
      <c r="C69" s="359"/>
      <c r="D69" s="346"/>
      <c r="E69" s="346"/>
      <c r="F69" s="365"/>
      <c r="G69" s="346"/>
      <c r="H69" s="5" t="s">
        <v>76</v>
      </c>
      <c r="I69" s="5" t="s">
        <v>272</v>
      </c>
      <c r="J69" s="45"/>
      <c r="K69" s="5"/>
      <c r="L69" s="5"/>
      <c r="M69" s="5"/>
      <c r="N69" s="5"/>
      <c r="O69" s="5"/>
      <c r="P69" s="45"/>
      <c r="Q69" s="45" t="s">
        <v>59</v>
      </c>
      <c r="R69" s="51"/>
      <c r="S69" s="43">
        <v>3</v>
      </c>
      <c r="T69" s="44">
        <v>2</v>
      </c>
      <c r="U69" s="9" t="str">
        <f t="shared" si="11"/>
        <v>보통</v>
      </c>
      <c r="V69" s="33" t="s">
        <v>106</v>
      </c>
      <c r="W69" s="43">
        <v>2</v>
      </c>
      <c r="X69" s="44">
        <v>2</v>
      </c>
      <c r="Y69" s="9" t="str">
        <f t="shared" si="12"/>
        <v>낮음</v>
      </c>
      <c r="Z69" s="132"/>
      <c r="AA69" s="140"/>
      <c r="AB69" s="45"/>
      <c r="AC69" s="45"/>
      <c r="AD69" s="45"/>
      <c r="AE69" s="46"/>
    </row>
    <row r="70" spans="1:31">
      <c r="B70" s="338"/>
      <c r="C70" s="359"/>
      <c r="D70" s="346"/>
      <c r="E70" s="346"/>
      <c r="F70" s="365"/>
      <c r="G70" s="346"/>
      <c r="H70" s="5" t="s">
        <v>75</v>
      </c>
      <c r="I70" s="5" t="s">
        <v>271</v>
      </c>
      <c r="J70" s="45"/>
      <c r="K70" s="5"/>
      <c r="L70" s="5"/>
      <c r="M70" s="5"/>
      <c r="N70" s="5"/>
      <c r="O70" s="5"/>
      <c r="P70" s="45"/>
      <c r="Q70" s="45"/>
      <c r="R70" s="51" t="s">
        <v>59</v>
      </c>
      <c r="S70" s="43">
        <v>3</v>
      </c>
      <c r="T70" s="44">
        <v>2</v>
      </c>
      <c r="U70" s="9" t="str">
        <f t="shared" si="11"/>
        <v>보통</v>
      </c>
      <c r="V70" s="33" t="s">
        <v>105</v>
      </c>
      <c r="W70" s="43">
        <v>2</v>
      </c>
      <c r="X70" s="44">
        <v>2</v>
      </c>
      <c r="Y70" s="9" t="str">
        <f t="shared" si="12"/>
        <v>낮음</v>
      </c>
      <c r="Z70" s="132"/>
      <c r="AA70" s="140"/>
      <c r="AB70" s="45"/>
      <c r="AC70" s="45"/>
      <c r="AD70" s="45"/>
      <c r="AE70" s="46"/>
    </row>
    <row r="71" spans="1:31" ht="40.5">
      <c r="B71" s="339"/>
      <c r="C71" s="359"/>
      <c r="D71" s="357"/>
      <c r="E71" s="357"/>
      <c r="F71" s="366"/>
      <c r="G71" s="357"/>
      <c r="H71" s="5" t="s">
        <v>74</v>
      </c>
      <c r="I71" s="5" t="s">
        <v>283</v>
      </c>
      <c r="J71" s="45"/>
      <c r="K71" s="5"/>
      <c r="L71" s="5"/>
      <c r="M71" s="5"/>
      <c r="N71" s="5"/>
      <c r="O71" s="5"/>
      <c r="P71" s="45"/>
      <c r="Q71" s="45"/>
      <c r="R71" s="51" t="s">
        <v>59</v>
      </c>
      <c r="S71" s="43">
        <v>3</v>
      </c>
      <c r="T71" s="44">
        <v>2</v>
      </c>
      <c r="U71" s="9" t="str">
        <f t="shared" si="11"/>
        <v>보통</v>
      </c>
      <c r="V71" s="33" t="s">
        <v>80</v>
      </c>
      <c r="W71" s="43">
        <v>1</v>
      </c>
      <c r="X71" s="44">
        <v>1</v>
      </c>
      <c r="Y71" s="9" t="str">
        <f t="shared" si="12"/>
        <v>낮음</v>
      </c>
      <c r="Z71" s="132"/>
      <c r="AA71" s="140"/>
      <c r="AB71" s="45"/>
      <c r="AC71" s="45"/>
      <c r="AD71" s="45"/>
      <c r="AE71" s="46"/>
    </row>
    <row r="72" spans="1:31">
      <c r="B72" s="337">
        <v>28</v>
      </c>
      <c r="C72" s="359"/>
      <c r="D72" s="345" t="s">
        <v>173</v>
      </c>
      <c r="E72" s="345" t="s">
        <v>169</v>
      </c>
      <c r="F72" s="364" t="s">
        <v>166</v>
      </c>
      <c r="G72" s="345" t="s">
        <v>420</v>
      </c>
      <c r="H72" s="5" t="s">
        <v>77</v>
      </c>
      <c r="I72" s="5" t="s">
        <v>271</v>
      </c>
      <c r="J72" s="45"/>
      <c r="K72" s="5"/>
      <c r="L72" s="5"/>
      <c r="M72" s="5"/>
      <c r="N72" s="5"/>
      <c r="O72" s="5"/>
      <c r="P72" s="45" t="s">
        <v>59</v>
      </c>
      <c r="Q72" s="45" t="s">
        <v>59</v>
      </c>
      <c r="R72" s="51" t="s">
        <v>59</v>
      </c>
      <c r="S72" s="43">
        <v>3</v>
      </c>
      <c r="T72" s="44">
        <v>2</v>
      </c>
      <c r="U72" s="9" t="str">
        <f t="shared" si="11"/>
        <v>보통</v>
      </c>
      <c r="V72" s="33" t="s">
        <v>109</v>
      </c>
      <c r="W72" s="43">
        <v>1</v>
      </c>
      <c r="X72" s="44">
        <v>1</v>
      </c>
      <c r="Y72" s="9" t="str">
        <f t="shared" si="12"/>
        <v>낮음</v>
      </c>
      <c r="Z72" s="132"/>
      <c r="AA72" s="140"/>
      <c r="AB72" s="45"/>
      <c r="AC72" s="45"/>
      <c r="AD72" s="45"/>
      <c r="AE72" s="46"/>
    </row>
    <row r="73" spans="1:31">
      <c r="B73" s="338"/>
      <c r="C73" s="359"/>
      <c r="D73" s="346"/>
      <c r="E73" s="346"/>
      <c r="F73" s="365"/>
      <c r="G73" s="346"/>
      <c r="H73" s="5" t="s">
        <v>76</v>
      </c>
      <c r="I73" s="5" t="s">
        <v>272</v>
      </c>
      <c r="J73" s="45"/>
      <c r="K73" s="5"/>
      <c r="L73" s="5"/>
      <c r="M73" s="5"/>
      <c r="N73" s="5"/>
      <c r="O73" s="5"/>
      <c r="P73" s="45"/>
      <c r="Q73" s="45" t="s">
        <v>59</v>
      </c>
      <c r="R73" s="51"/>
      <c r="S73" s="43">
        <v>3</v>
      </c>
      <c r="T73" s="44">
        <v>2</v>
      </c>
      <c r="U73" s="9" t="str">
        <f t="shared" si="11"/>
        <v>보통</v>
      </c>
      <c r="V73" s="33" t="s">
        <v>79</v>
      </c>
      <c r="W73" s="43">
        <v>1</v>
      </c>
      <c r="X73" s="44">
        <v>1</v>
      </c>
      <c r="Y73" s="9" t="str">
        <f t="shared" si="12"/>
        <v>낮음</v>
      </c>
      <c r="Z73" s="132"/>
      <c r="AA73" s="140"/>
      <c r="AB73" s="45"/>
      <c r="AC73" s="45"/>
      <c r="AD73" s="45"/>
      <c r="AE73" s="46"/>
    </row>
    <row r="74" spans="1:31">
      <c r="B74" s="338"/>
      <c r="C74" s="359"/>
      <c r="D74" s="346"/>
      <c r="E74" s="346"/>
      <c r="F74" s="365"/>
      <c r="G74" s="346"/>
      <c r="H74" s="5" t="s">
        <v>75</v>
      </c>
      <c r="I74" s="5" t="s">
        <v>271</v>
      </c>
      <c r="J74" s="45"/>
      <c r="K74" s="5"/>
      <c r="L74" s="5"/>
      <c r="M74" s="5"/>
      <c r="N74" s="5"/>
      <c r="O74" s="5"/>
      <c r="P74" s="45"/>
      <c r="Q74" s="45"/>
      <c r="R74" s="51" t="s">
        <v>59</v>
      </c>
      <c r="S74" s="43">
        <v>3</v>
      </c>
      <c r="T74" s="44">
        <v>2</v>
      </c>
      <c r="U74" s="9" t="str">
        <f t="shared" si="11"/>
        <v>보통</v>
      </c>
      <c r="V74" s="33" t="s">
        <v>78</v>
      </c>
      <c r="W74" s="43">
        <v>1</v>
      </c>
      <c r="X74" s="44">
        <v>1</v>
      </c>
      <c r="Y74" s="9" t="str">
        <f t="shared" si="12"/>
        <v>낮음</v>
      </c>
      <c r="Z74" s="132"/>
      <c r="AA74" s="140"/>
      <c r="AB74" s="45"/>
      <c r="AC74" s="45"/>
      <c r="AD74" s="45"/>
      <c r="AE74" s="46"/>
    </row>
    <row r="75" spans="1:31" ht="40.5">
      <c r="B75" s="339"/>
      <c r="C75" s="359"/>
      <c r="D75" s="346"/>
      <c r="E75" s="346"/>
      <c r="F75" s="366"/>
      <c r="G75" s="346"/>
      <c r="H75" s="5" t="s">
        <v>74</v>
      </c>
      <c r="I75" s="5" t="s">
        <v>283</v>
      </c>
      <c r="J75" s="45"/>
      <c r="K75" s="5"/>
      <c r="L75" s="5"/>
      <c r="M75" s="5"/>
      <c r="N75" s="5"/>
      <c r="O75" s="5"/>
      <c r="P75" s="45"/>
      <c r="Q75" s="45"/>
      <c r="R75" s="51" t="s">
        <v>59</v>
      </c>
      <c r="S75" s="43">
        <v>3</v>
      </c>
      <c r="T75" s="44">
        <v>2</v>
      </c>
      <c r="U75" s="9" t="str">
        <f t="shared" si="11"/>
        <v>보통</v>
      </c>
      <c r="V75" s="33" t="s">
        <v>80</v>
      </c>
      <c r="W75" s="43">
        <v>1</v>
      </c>
      <c r="X75" s="44">
        <v>1</v>
      </c>
      <c r="Y75" s="9" t="str">
        <f t="shared" ref="Y75:Y119" si="13">IF(AND(W75*X75&gt;=16,W75*X75&lt;=20),"매우높음",IF(AND(W75*X75&gt;=11,W75*X75&lt;=15),"높음",IF(AND(W75*X75&gt;=6,W75*X75&lt;=10),"보통",IF(AND(W75*X75&gt;=1,W75*X75&lt;=5),"낮음"))))</f>
        <v>낮음</v>
      </c>
      <c r="Z75" s="132"/>
      <c r="AA75" s="140"/>
      <c r="AB75" s="45"/>
      <c r="AC75" s="45"/>
      <c r="AD75" s="45"/>
      <c r="AE75" s="52"/>
    </row>
    <row r="76" spans="1:31">
      <c r="B76" s="337">
        <v>29</v>
      </c>
      <c r="C76" s="359"/>
      <c r="D76" s="346"/>
      <c r="E76" s="346"/>
      <c r="F76" s="364" t="s">
        <v>410</v>
      </c>
      <c r="G76" s="346"/>
      <c r="H76" s="5" t="s">
        <v>86</v>
      </c>
      <c r="I76" s="5" t="s">
        <v>273</v>
      </c>
      <c r="J76" s="45" t="s">
        <v>59</v>
      </c>
      <c r="K76" s="45" t="s">
        <v>59</v>
      </c>
      <c r="L76" s="45" t="s">
        <v>59</v>
      </c>
      <c r="M76" s="5"/>
      <c r="N76" s="5"/>
      <c r="O76" s="5"/>
      <c r="P76" s="45"/>
      <c r="Q76" s="5"/>
      <c r="R76" s="129"/>
      <c r="S76" s="43">
        <v>3</v>
      </c>
      <c r="T76" s="44">
        <v>3</v>
      </c>
      <c r="U76" s="9" t="str">
        <f t="shared" si="11"/>
        <v>보통</v>
      </c>
      <c r="V76" s="33" t="s">
        <v>109</v>
      </c>
      <c r="W76" s="43">
        <v>1</v>
      </c>
      <c r="X76" s="44">
        <v>1</v>
      </c>
      <c r="Y76" s="9" t="str">
        <f t="shared" si="13"/>
        <v>낮음</v>
      </c>
      <c r="Z76" s="132"/>
      <c r="AA76" s="140"/>
      <c r="AB76" s="45"/>
      <c r="AC76" s="45"/>
      <c r="AD76" s="45"/>
      <c r="AE76" s="52"/>
    </row>
    <row r="77" spans="1:31">
      <c r="B77" s="339"/>
      <c r="C77" s="359"/>
      <c r="D77" s="346"/>
      <c r="E77" s="346"/>
      <c r="F77" s="365"/>
      <c r="G77" s="346"/>
      <c r="H77" s="5" t="s">
        <v>87</v>
      </c>
      <c r="I77" s="5" t="s">
        <v>276</v>
      </c>
      <c r="J77" s="45" t="s">
        <v>59</v>
      </c>
      <c r="K77" s="45" t="s">
        <v>59</v>
      </c>
      <c r="L77" s="45" t="s">
        <v>59</v>
      </c>
      <c r="M77" s="5"/>
      <c r="N77" s="5"/>
      <c r="O77" s="5"/>
      <c r="P77" s="45"/>
      <c r="Q77" s="5"/>
      <c r="R77" s="129"/>
      <c r="S77" s="43">
        <v>3</v>
      </c>
      <c r="T77" s="44">
        <v>3</v>
      </c>
      <c r="U77" s="9" t="s">
        <v>73</v>
      </c>
      <c r="V77" s="33" t="s">
        <v>79</v>
      </c>
      <c r="W77" s="43">
        <v>1</v>
      </c>
      <c r="X77" s="44">
        <v>1</v>
      </c>
      <c r="Y77" s="9" t="str">
        <f t="shared" si="13"/>
        <v>낮음</v>
      </c>
      <c r="Z77" s="132"/>
      <c r="AA77" s="140"/>
      <c r="AB77" s="45"/>
      <c r="AC77" s="45"/>
      <c r="AD77" s="45"/>
      <c r="AE77" s="52"/>
    </row>
    <row r="78" spans="1:31">
      <c r="B78" s="337">
        <v>30</v>
      </c>
      <c r="C78" s="359"/>
      <c r="D78" s="346"/>
      <c r="E78" s="346"/>
      <c r="F78" s="364" t="s">
        <v>91</v>
      </c>
      <c r="G78" s="346"/>
      <c r="H78" s="5" t="s">
        <v>95</v>
      </c>
      <c r="I78" s="5" t="s">
        <v>281</v>
      </c>
      <c r="J78" s="45" t="s">
        <v>59</v>
      </c>
      <c r="K78" s="45" t="s">
        <v>59</v>
      </c>
      <c r="L78" s="45"/>
      <c r="M78" s="45" t="s">
        <v>59</v>
      </c>
      <c r="N78" s="45" t="s">
        <v>59</v>
      </c>
      <c r="O78" s="5"/>
      <c r="P78" s="5"/>
      <c r="Q78" s="5"/>
      <c r="R78" s="129"/>
      <c r="S78" s="43">
        <v>3</v>
      </c>
      <c r="T78" s="44">
        <v>3</v>
      </c>
      <c r="U78" s="9" t="str">
        <f t="shared" si="11"/>
        <v>보통</v>
      </c>
      <c r="V78" s="33" t="s">
        <v>78</v>
      </c>
      <c r="W78" s="43">
        <v>1</v>
      </c>
      <c r="X78" s="44">
        <v>1</v>
      </c>
      <c r="Y78" s="9" t="str">
        <f t="shared" si="13"/>
        <v>낮음</v>
      </c>
      <c r="Z78" s="132"/>
      <c r="AA78" s="140"/>
      <c r="AB78" s="45"/>
      <c r="AC78" s="45"/>
      <c r="AD78" s="45"/>
      <c r="AE78" s="52"/>
    </row>
    <row r="79" spans="1:31">
      <c r="B79" s="339"/>
      <c r="C79" s="359"/>
      <c r="D79" s="346"/>
      <c r="E79" s="346"/>
      <c r="F79" s="366"/>
      <c r="G79" s="346"/>
      <c r="H79" s="5" t="s">
        <v>94</v>
      </c>
      <c r="I79" s="5" t="s">
        <v>278</v>
      </c>
      <c r="J79" s="45" t="s">
        <v>59</v>
      </c>
      <c r="K79" s="45" t="s">
        <v>59</v>
      </c>
      <c r="L79" s="45"/>
      <c r="M79" s="45" t="s">
        <v>59</v>
      </c>
      <c r="N79" s="45" t="s">
        <v>59</v>
      </c>
      <c r="O79" s="5"/>
      <c r="P79" s="5"/>
      <c r="Q79" s="5"/>
      <c r="R79" s="129"/>
      <c r="S79" s="43">
        <v>3</v>
      </c>
      <c r="T79" s="44">
        <v>3</v>
      </c>
      <c r="U79" s="9" t="str">
        <f t="shared" si="11"/>
        <v>보통</v>
      </c>
      <c r="V79" s="33" t="s">
        <v>88</v>
      </c>
      <c r="W79" s="43">
        <v>2</v>
      </c>
      <c r="X79" s="44">
        <v>2</v>
      </c>
      <c r="Y79" s="9" t="str">
        <f t="shared" si="13"/>
        <v>낮음</v>
      </c>
      <c r="Z79" s="132"/>
      <c r="AA79" s="140"/>
      <c r="AB79" s="45"/>
      <c r="AC79" s="45"/>
      <c r="AD79" s="45"/>
      <c r="AE79" s="52"/>
    </row>
    <row r="80" spans="1:31">
      <c r="B80" s="337">
        <v>31</v>
      </c>
      <c r="C80" s="359"/>
      <c r="D80" s="346"/>
      <c r="E80" s="346"/>
      <c r="F80" s="364" t="s">
        <v>92</v>
      </c>
      <c r="G80" s="346"/>
      <c r="H80" s="5" t="s">
        <v>99</v>
      </c>
      <c r="I80" s="5" t="s">
        <v>279</v>
      </c>
      <c r="J80" s="45"/>
      <c r="K80" s="45" t="s">
        <v>59</v>
      </c>
      <c r="L80" s="45"/>
      <c r="M80" s="45" t="s">
        <v>59</v>
      </c>
      <c r="N80" s="45" t="s">
        <v>59</v>
      </c>
      <c r="O80" s="5"/>
      <c r="P80" s="5"/>
      <c r="Q80" s="5"/>
      <c r="R80" s="129"/>
      <c r="S80" s="43">
        <v>3</v>
      </c>
      <c r="T80" s="44">
        <v>3</v>
      </c>
      <c r="U80" s="9" t="str">
        <f t="shared" si="11"/>
        <v>보통</v>
      </c>
      <c r="V80" s="58"/>
      <c r="W80" s="43">
        <v>2</v>
      </c>
      <c r="X80" s="44">
        <v>2</v>
      </c>
      <c r="Y80" s="9" t="str">
        <f t="shared" si="13"/>
        <v>낮음</v>
      </c>
      <c r="Z80" s="132"/>
      <c r="AA80" s="140"/>
      <c r="AB80" s="45"/>
      <c r="AC80" s="45"/>
      <c r="AD80" s="45"/>
      <c r="AE80" s="52"/>
    </row>
    <row r="81" spans="2:31">
      <c r="B81" s="339"/>
      <c r="C81" s="359"/>
      <c r="D81" s="346"/>
      <c r="E81" s="346"/>
      <c r="F81" s="366"/>
      <c r="G81" s="346"/>
      <c r="H81" s="5" t="s">
        <v>98</v>
      </c>
      <c r="I81" s="5" t="s">
        <v>278</v>
      </c>
      <c r="J81" s="45" t="s">
        <v>59</v>
      </c>
      <c r="K81" s="45" t="s">
        <v>59</v>
      </c>
      <c r="L81" s="45"/>
      <c r="M81" s="45" t="s">
        <v>59</v>
      </c>
      <c r="N81" s="45" t="s">
        <v>59</v>
      </c>
      <c r="O81" s="5"/>
      <c r="P81" s="5"/>
      <c r="Q81" s="5"/>
      <c r="R81" s="129"/>
      <c r="S81" s="43">
        <v>3</v>
      </c>
      <c r="T81" s="44">
        <v>3</v>
      </c>
      <c r="U81" s="9" t="str">
        <f t="shared" si="11"/>
        <v>보통</v>
      </c>
      <c r="V81" s="33" t="s">
        <v>96</v>
      </c>
      <c r="W81" s="43">
        <v>2</v>
      </c>
      <c r="X81" s="44">
        <v>2</v>
      </c>
      <c r="Y81" s="9" t="str">
        <f t="shared" si="13"/>
        <v>낮음</v>
      </c>
      <c r="Z81" s="132"/>
      <c r="AA81" s="140"/>
      <c r="AB81" s="45"/>
      <c r="AC81" s="45"/>
      <c r="AD81" s="45"/>
      <c r="AE81" s="52"/>
    </row>
    <row r="82" spans="2:31" ht="40.5">
      <c r="B82" s="337">
        <v>32</v>
      </c>
      <c r="C82" s="359"/>
      <c r="D82" s="346"/>
      <c r="E82" s="346"/>
      <c r="F82" s="364" t="s">
        <v>167</v>
      </c>
      <c r="G82" s="346"/>
      <c r="H82" s="5" t="s">
        <v>168</v>
      </c>
      <c r="I82" s="5" t="s">
        <v>271</v>
      </c>
      <c r="J82" s="45" t="s">
        <v>59</v>
      </c>
      <c r="K82" s="45" t="s">
        <v>59</v>
      </c>
      <c r="L82" s="45"/>
      <c r="M82" s="5"/>
      <c r="N82" s="45" t="s">
        <v>59</v>
      </c>
      <c r="O82" s="45" t="s">
        <v>59</v>
      </c>
      <c r="P82" s="5"/>
      <c r="Q82" s="5"/>
      <c r="R82" s="129"/>
      <c r="S82" s="43">
        <v>3</v>
      </c>
      <c r="T82" s="44">
        <v>3</v>
      </c>
      <c r="U82" s="9" t="str">
        <f t="shared" si="11"/>
        <v>보통</v>
      </c>
      <c r="V82" s="33" t="s">
        <v>97</v>
      </c>
      <c r="W82" s="43">
        <v>2</v>
      </c>
      <c r="X82" s="44">
        <v>2</v>
      </c>
      <c r="Y82" s="9" t="str">
        <f t="shared" si="13"/>
        <v>낮음</v>
      </c>
      <c r="Z82" s="132"/>
      <c r="AA82" s="140"/>
      <c r="AB82" s="45"/>
      <c r="AC82" s="45"/>
      <c r="AD82" s="45"/>
      <c r="AE82" s="52"/>
    </row>
    <row r="83" spans="2:31" ht="27">
      <c r="B83" s="338"/>
      <c r="C83" s="359"/>
      <c r="D83" s="346"/>
      <c r="E83" s="346"/>
      <c r="F83" s="365"/>
      <c r="G83" s="346"/>
      <c r="H83" s="5" t="s">
        <v>103</v>
      </c>
      <c r="I83" s="5" t="s">
        <v>273</v>
      </c>
      <c r="J83" s="45" t="s">
        <v>59</v>
      </c>
      <c r="K83" s="45" t="s">
        <v>59</v>
      </c>
      <c r="L83" s="45"/>
      <c r="M83" s="5"/>
      <c r="N83" s="45" t="s">
        <v>59</v>
      </c>
      <c r="O83" s="45" t="s">
        <v>59</v>
      </c>
      <c r="P83" s="5"/>
      <c r="Q83" s="5"/>
      <c r="R83" s="129"/>
      <c r="S83" s="43">
        <v>3</v>
      </c>
      <c r="T83" s="44">
        <v>3</v>
      </c>
      <c r="U83" s="9" t="str">
        <f t="shared" si="11"/>
        <v>보통</v>
      </c>
      <c r="V83" s="33" t="s">
        <v>100</v>
      </c>
      <c r="W83" s="43">
        <v>2</v>
      </c>
      <c r="X83" s="44">
        <v>2</v>
      </c>
      <c r="Y83" s="9" t="str">
        <f t="shared" si="13"/>
        <v>낮음</v>
      </c>
      <c r="Z83" s="132"/>
      <c r="AA83" s="140"/>
      <c r="AB83" s="45"/>
      <c r="AC83" s="45"/>
      <c r="AD83" s="45"/>
      <c r="AE83" s="52"/>
    </row>
    <row r="84" spans="2:31" ht="27">
      <c r="B84" s="339"/>
      <c r="C84" s="359"/>
      <c r="D84" s="346"/>
      <c r="E84" s="346"/>
      <c r="F84" s="366"/>
      <c r="G84" s="346"/>
      <c r="H84" s="5" t="s">
        <v>102</v>
      </c>
      <c r="I84" s="5" t="s">
        <v>280</v>
      </c>
      <c r="J84" s="45" t="s">
        <v>59</v>
      </c>
      <c r="K84" s="45" t="s">
        <v>59</v>
      </c>
      <c r="L84" s="45"/>
      <c r="M84" s="5"/>
      <c r="N84" s="45" t="s">
        <v>59</v>
      </c>
      <c r="O84" s="45" t="s">
        <v>59</v>
      </c>
      <c r="P84" s="5"/>
      <c r="Q84" s="5"/>
      <c r="R84" s="129"/>
      <c r="S84" s="43">
        <v>3</v>
      </c>
      <c r="T84" s="44">
        <v>3</v>
      </c>
      <c r="U84" s="9" t="str">
        <f t="shared" si="11"/>
        <v>보통</v>
      </c>
      <c r="V84" s="33" t="s">
        <v>101</v>
      </c>
      <c r="W84" s="43">
        <v>2</v>
      </c>
      <c r="X84" s="44">
        <v>2</v>
      </c>
      <c r="Y84" s="9" t="str">
        <f t="shared" si="13"/>
        <v>낮음</v>
      </c>
      <c r="Z84" s="132"/>
      <c r="AA84" s="140"/>
      <c r="AB84" s="45"/>
      <c r="AC84" s="45"/>
      <c r="AD84" s="45"/>
      <c r="AE84" s="52"/>
    </row>
    <row r="85" spans="2:31" ht="27">
      <c r="B85" s="337">
        <v>33</v>
      </c>
      <c r="C85" s="359"/>
      <c r="D85" s="346"/>
      <c r="E85" s="346"/>
      <c r="F85" s="364" t="s">
        <v>171</v>
      </c>
      <c r="G85" s="346"/>
      <c r="H85" s="5" t="s">
        <v>95</v>
      </c>
      <c r="I85" s="5" t="s">
        <v>281</v>
      </c>
      <c r="J85" s="45" t="s">
        <v>59</v>
      </c>
      <c r="K85" s="45" t="s">
        <v>59</v>
      </c>
      <c r="L85" s="45"/>
      <c r="M85" s="45" t="s">
        <v>59</v>
      </c>
      <c r="N85" s="45" t="s">
        <v>59</v>
      </c>
      <c r="O85" s="5"/>
      <c r="P85" s="5"/>
      <c r="Q85" s="5"/>
      <c r="R85" s="129"/>
      <c r="S85" s="43">
        <v>3</v>
      </c>
      <c r="T85" s="44">
        <v>3</v>
      </c>
      <c r="U85" s="9" t="str">
        <f t="shared" si="11"/>
        <v>보통</v>
      </c>
      <c r="V85" s="33" t="s">
        <v>107</v>
      </c>
      <c r="W85" s="43">
        <v>2</v>
      </c>
      <c r="X85" s="44">
        <v>2</v>
      </c>
      <c r="Y85" s="9" t="str">
        <f t="shared" si="13"/>
        <v>낮음</v>
      </c>
      <c r="Z85" s="132"/>
      <c r="AA85" s="140"/>
      <c r="AB85" s="45"/>
      <c r="AC85" s="45"/>
      <c r="AD85" s="45"/>
      <c r="AE85" s="52"/>
    </row>
    <row r="86" spans="2:31" ht="27">
      <c r="B86" s="339"/>
      <c r="C86" s="360"/>
      <c r="D86" s="357"/>
      <c r="E86" s="357"/>
      <c r="F86" s="366"/>
      <c r="G86" s="357"/>
      <c r="H86" s="5" t="s">
        <v>94</v>
      </c>
      <c r="I86" s="5" t="s">
        <v>278</v>
      </c>
      <c r="J86" s="45" t="s">
        <v>59</v>
      </c>
      <c r="K86" s="45" t="s">
        <v>59</v>
      </c>
      <c r="L86" s="45"/>
      <c r="M86" s="45" t="s">
        <v>59</v>
      </c>
      <c r="N86" s="45" t="s">
        <v>59</v>
      </c>
      <c r="O86" s="5"/>
      <c r="P86" s="5"/>
      <c r="Q86" s="5"/>
      <c r="R86" s="129"/>
      <c r="S86" s="43">
        <v>3</v>
      </c>
      <c r="T86" s="44">
        <v>3</v>
      </c>
      <c r="U86" s="9" t="str">
        <f t="shared" si="11"/>
        <v>보통</v>
      </c>
      <c r="V86" s="33" t="s">
        <v>106</v>
      </c>
      <c r="W86" s="43">
        <v>2</v>
      </c>
      <c r="X86" s="44">
        <v>2</v>
      </c>
      <c r="Y86" s="9" t="str">
        <f t="shared" si="13"/>
        <v>낮음</v>
      </c>
      <c r="Z86" s="132"/>
      <c r="AA86" s="140"/>
      <c r="AB86" s="45"/>
      <c r="AC86" s="45"/>
      <c r="AD86" s="45"/>
      <c r="AE86" s="52"/>
    </row>
    <row r="87" spans="2:31" ht="40.5">
      <c r="B87" s="337">
        <v>34</v>
      </c>
      <c r="C87" s="164"/>
      <c r="D87" s="342" t="s">
        <v>490</v>
      </c>
      <c r="E87" s="342" t="s">
        <v>491</v>
      </c>
      <c r="F87" s="166" t="s">
        <v>493</v>
      </c>
      <c r="G87" s="165" t="s">
        <v>416</v>
      </c>
      <c r="H87" s="168" t="s">
        <v>492</v>
      </c>
      <c r="I87" s="168" t="s">
        <v>494</v>
      </c>
      <c r="J87" s="169" t="s">
        <v>59</v>
      </c>
      <c r="K87" s="169" t="s">
        <v>59</v>
      </c>
      <c r="L87" s="168"/>
      <c r="M87" s="169" t="s">
        <v>59</v>
      </c>
      <c r="N87" s="169" t="s">
        <v>59</v>
      </c>
      <c r="O87" s="168"/>
      <c r="P87" s="169"/>
      <c r="Q87" s="169"/>
      <c r="R87" s="170"/>
      <c r="S87" s="171">
        <v>2</v>
      </c>
      <c r="T87" s="172">
        <v>3</v>
      </c>
      <c r="U87" s="173" t="str">
        <f t="shared" si="11"/>
        <v>보통</v>
      </c>
      <c r="V87" s="174" t="s">
        <v>495</v>
      </c>
      <c r="W87" s="171">
        <v>2</v>
      </c>
      <c r="X87" s="172">
        <v>2</v>
      </c>
      <c r="Y87" s="173" t="str">
        <f t="shared" si="13"/>
        <v>낮음</v>
      </c>
      <c r="Z87" s="175"/>
      <c r="AA87" s="165"/>
      <c r="AB87" s="169"/>
      <c r="AC87" s="169"/>
      <c r="AD87" s="169"/>
      <c r="AE87" s="176"/>
    </row>
    <row r="88" spans="2:31" ht="40.5">
      <c r="B88" s="338"/>
      <c r="C88" s="164"/>
      <c r="D88" s="343"/>
      <c r="E88" s="349"/>
      <c r="F88" s="178" t="s">
        <v>496</v>
      </c>
      <c r="G88" s="166" t="s">
        <v>497</v>
      </c>
      <c r="H88" s="168" t="s">
        <v>498</v>
      </c>
      <c r="I88" s="168" t="s">
        <v>499</v>
      </c>
      <c r="J88" s="169" t="s">
        <v>59</v>
      </c>
      <c r="K88" s="169" t="s">
        <v>59</v>
      </c>
      <c r="L88" s="168"/>
      <c r="M88" s="169" t="s">
        <v>59</v>
      </c>
      <c r="N88" s="168"/>
      <c r="O88" s="168"/>
      <c r="P88" s="169"/>
      <c r="Q88" s="169"/>
      <c r="R88" s="170"/>
      <c r="S88" s="171">
        <v>2</v>
      </c>
      <c r="T88" s="172">
        <v>3</v>
      </c>
      <c r="U88" s="173" t="str">
        <f t="shared" si="11"/>
        <v>보통</v>
      </c>
      <c r="V88" s="174" t="s">
        <v>500</v>
      </c>
      <c r="W88" s="171">
        <v>2</v>
      </c>
      <c r="X88" s="172">
        <v>2</v>
      </c>
      <c r="Y88" s="173" t="str">
        <f t="shared" si="13"/>
        <v>낮음</v>
      </c>
      <c r="Z88" s="175"/>
      <c r="AA88" s="165"/>
      <c r="AB88" s="169"/>
      <c r="AC88" s="169"/>
      <c r="AD88" s="169"/>
      <c r="AE88" s="176"/>
    </row>
    <row r="89" spans="2:31">
      <c r="B89" s="338"/>
      <c r="C89" s="164"/>
      <c r="D89" s="343"/>
      <c r="E89" s="177"/>
      <c r="F89" s="340" t="s">
        <v>501</v>
      </c>
      <c r="G89" s="348" t="s">
        <v>502</v>
      </c>
      <c r="H89" s="168" t="s">
        <v>503</v>
      </c>
      <c r="I89" s="168" t="s">
        <v>499</v>
      </c>
      <c r="J89" s="169"/>
      <c r="K89" s="168"/>
      <c r="L89" s="168"/>
      <c r="M89" s="168"/>
      <c r="N89" s="168"/>
      <c r="O89" s="168"/>
      <c r="P89" s="169" t="s">
        <v>59</v>
      </c>
      <c r="Q89" s="169"/>
      <c r="R89" s="169" t="s">
        <v>59</v>
      </c>
      <c r="S89" s="171">
        <v>2</v>
      </c>
      <c r="T89" s="172">
        <v>2</v>
      </c>
      <c r="U89" s="173" t="str">
        <f t="shared" si="11"/>
        <v>낮음</v>
      </c>
      <c r="V89" s="174" t="s">
        <v>505</v>
      </c>
      <c r="W89" s="171">
        <v>2</v>
      </c>
      <c r="X89" s="172">
        <v>1</v>
      </c>
      <c r="Y89" s="173" t="str">
        <f t="shared" si="13"/>
        <v>낮음</v>
      </c>
      <c r="Z89" s="175"/>
      <c r="AA89" s="165"/>
      <c r="AB89" s="169"/>
      <c r="AC89" s="169"/>
      <c r="AD89" s="169"/>
      <c r="AE89" s="176"/>
    </row>
    <row r="90" spans="2:31">
      <c r="B90" s="339"/>
      <c r="C90" s="164"/>
      <c r="D90" s="343"/>
      <c r="E90" s="177"/>
      <c r="F90" s="354"/>
      <c r="G90" s="348"/>
      <c r="H90" s="168" t="s">
        <v>504</v>
      </c>
      <c r="I90" s="168" t="s">
        <v>271</v>
      </c>
      <c r="J90" s="169"/>
      <c r="K90" s="168"/>
      <c r="L90" s="168"/>
      <c r="M90" s="168"/>
      <c r="N90" s="168"/>
      <c r="O90" s="168"/>
      <c r="P90" s="169" t="s">
        <v>59</v>
      </c>
      <c r="Q90" s="169"/>
      <c r="R90" s="169" t="s">
        <v>59</v>
      </c>
      <c r="S90" s="171">
        <v>2</v>
      </c>
      <c r="T90" s="172">
        <v>2</v>
      </c>
      <c r="U90" s="173" t="str">
        <f t="shared" si="11"/>
        <v>낮음</v>
      </c>
      <c r="V90" s="174" t="s">
        <v>506</v>
      </c>
      <c r="W90" s="171">
        <v>2</v>
      </c>
      <c r="X90" s="172">
        <v>1</v>
      </c>
      <c r="Y90" s="173" t="str">
        <f t="shared" si="13"/>
        <v>낮음</v>
      </c>
      <c r="Z90" s="175"/>
      <c r="AA90" s="165"/>
      <c r="AB90" s="169"/>
      <c r="AC90" s="169"/>
      <c r="AD90" s="169"/>
      <c r="AE90" s="179"/>
    </row>
    <row r="91" spans="2:31" ht="40.5">
      <c r="B91" s="337">
        <v>35</v>
      </c>
      <c r="C91" s="164"/>
      <c r="D91" s="343"/>
      <c r="E91" s="177"/>
      <c r="F91" s="340" t="s">
        <v>507</v>
      </c>
      <c r="G91" s="348" t="s">
        <v>508</v>
      </c>
      <c r="H91" s="168" t="s">
        <v>492</v>
      </c>
      <c r="I91" s="168" t="s">
        <v>494</v>
      </c>
      <c r="J91" s="169" t="s">
        <v>59</v>
      </c>
      <c r="K91" s="169" t="s">
        <v>59</v>
      </c>
      <c r="L91" s="168"/>
      <c r="M91" s="169" t="s">
        <v>59</v>
      </c>
      <c r="N91" s="169" t="s">
        <v>59</v>
      </c>
      <c r="O91" s="168"/>
      <c r="P91" s="169"/>
      <c r="Q91" s="169"/>
      <c r="R91" s="170"/>
      <c r="S91" s="171">
        <v>2</v>
      </c>
      <c r="T91" s="172">
        <v>3</v>
      </c>
      <c r="U91" s="173" t="str">
        <f t="shared" ref="U91:U95" si="14">IF(AND(S91*T91&gt;=16,S91*T91&lt;=20),"매우높음",IF(AND(S91*T91&gt;=11,S91*T91&lt;=15),"높음",IF(AND(S91*T91&gt;=6,S91*T91&lt;=10),"보통",IF(AND(S91*T91&gt;=1,S91*T91&lt;=5),"낮음"))))</f>
        <v>보통</v>
      </c>
      <c r="V91" s="174" t="s">
        <v>495</v>
      </c>
      <c r="W91" s="171">
        <v>2</v>
      </c>
      <c r="X91" s="172">
        <v>2</v>
      </c>
      <c r="Y91" s="173" t="str">
        <f t="shared" si="13"/>
        <v>낮음</v>
      </c>
      <c r="Z91" s="175"/>
      <c r="AA91" s="165"/>
      <c r="AB91" s="169"/>
      <c r="AC91" s="169"/>
      <c r="AD91" s="169"/>
      <c r="AE91" s="179"/>
    </row>
    <row r="92" spans="2:31" ht="27">
      <c r="B92" s="339"/>
      <c r="C92" s="164"/>
      <c r="D92" s="343"/>
      <c r="E92" s="177"/>
      <c r="F92" s="353"/>
      <c r="G92" s="348"/>
      <c r="H92" s="168" t="s">
        <v>509</v>
      </c>
      <c r="I92" s="168" t="s">
        <v>499</v>
      </c>
      <c r="J92" s="169"/>
      <c r="K92" s="169"/>
      <c r="L92" s="169"/>
      <c r="M92" s="168"/>
      <c r="N92" s="168"/>
      <c r="O92" s="168"/>
      <c r="P92" s="169"/>
      <c r="Q92" s="168"/>
      <c r="R92" s="169" t="s">
        <v>59</v>
      </c>
      <c r="S92" s="171">
        <v>2</v>
      </c>
      <c r="T92" s="172">
        <v>2</v>
      </c>
      <c r="U92" s="173" t="str">
        <f t="shared" si="14"/>
        <v>낮음</v>
      </c>
      <c r="V92" s="174" t="s">
        <v>510</v>
      </c>
      <c r="W92" s="171">
        <v>2</v>
      </c>
      <c r="X92" s="172">
        <v>1</v>
      </c>
      <c r="Y92" s="173" t="str">
        <f t="shared" si="13"/>
        <v>낮음</v>
      </c>
      <c r="Z92" s="175"/>
      <c r="AA92" s="165"/>
      <c r="AB92" s="169"/>
      <c r="AC92" s="169"/>
      <c r="AD92" s="169"/>
      <c r="AE92" s="179"/>
    </row>
    <row r="93" spans="2:31" ht="27">
      <c r="B93" s="337">
        <v>36</v>
      </c>
      <c r="C93" s="164"/>
      <c r="D93" s="343"/>
      <c r="E93" s="177"/>
      <c r="F93" s="340" t="s">
        <v>511</v>
      </c>
      <c r="G93" s="348" t="s">
        <v>512</v>
      </c>
      <c r="H93" s="168" t="s">
        <v>518</v>
      </c>
      <c r="I93" s="168" t="s">
        <v>499</v>
      </c>
      <c r="J93" s="169" t="s">
        <v>59</v>
      </c>
      <c r="K93" s="169" t="s">
        <v>59</v>
      </c>
      <c r="L93" s="169"/>
      <c r="M93" s="169"/>
      <c r="N93" s="169"/>
      <c r="O93" s="168"/>
      <c r="P93" s="168"/>
      <c r="Q93" s="168"/>
      <c r="R93" s="180"/>
      <c r="S93" s="171">
        <v>2</v>
      </c>
      <c r="T93" s="172">
        <v>2</v>
      </c>
      <c r="U93" s="173" t="str">
        <f t="shared" si="14"/>
        <v>낮음</v>
      </c>
      <c r="V93" s="174" t="s">
        <v>513</v>
      </c>
      <c r="W93" s="171">
        <v>2</v>
      </c>
      <c r="X93" s="172">
        <v>1</v>
      </c>
      <c r="Y93" s="173" t="str">
        <f t="shared" si="13"/>
        <v>낮음</v>
      </c>
      <c r="Z93" s="175"/>
      <c r="AA93" s="165"/>
      <c r="AB93" s="169"/>
      <c r="AC93" s="169"/>
      <c r="AD93" s="169"/>
      <c r="AE93" s="179"/>
    </row>
    <row r="94" spans="2:31">
      <c r="B94" s="339"/>
      <c r="C94" s="164"/>
      <c r="D94" s="343"/>
      <c r="E94" s="177"/>
      <c r="F94" s="354"/>
      <c r="G94" s="348"/>
      <c r="H94" s="168" t="s">
        <v>519</v>
      </c>
      <c r="I94" s="168" t="s">
        <v>514</v>
      </c>
      <c r="J94" s="169" t="s">
        <v>59</v>
      </c>
      <c r="K94" s="169" t="s">
        <v>59</v>
      </c>
      <c r="L94" s="169"/>
      <c r="M94" s="169" t="s">
        <v>59</v>
      </c>
      <c r="N94" s="169"/>
      <c r="O94" s="168"/>
      <c r="P94" s="168"/>
      <c r="Q94" s="168"/>
      <c r="R94" s="180"/>
      <c r="S94" s="171">
        <v>2</v>
      </c>
      <c r="T94" s="172">
        <v>2</v>
      </c>
      <c r="U94" s="173" t="str">
        <f t="shared" si="14"/>
        <v>낮음</v>
      </c>
      <c r="V94" s="174" t="s">
        <v>515</v>
      </c>
      <c r="W94" s="171">
        <v>2</v>
      </c>
      <c r="X94" s="172">
        <v>1</v>
      </c>
      <c r="Y94" s="173" t="str">
        <f t="shared" si="13"/>
        <v>낮음</v>
      </c>
      <c r="Z94" s="175"/>
      <c r="AA94" s="165"/>
      <c r="AB94" s="169"/>
      <c r="AC94" s="169"/>
      <c r="AD94" s="169"/>
      <c r="AE94" s="179"/>
    </row>
    <row r="95" spans="2:31">
      <c r="B95" s="337">
        <v>37</v>
      </c>
      <c r="C95" s="164"/>
      <c r="D95" s="343"/>
      <c r="E95" s="177"/>
      <c r="F95" s="166" t="s">
        <v>516</v>
      </c>
      <c r="G95" s="165" t="s">
        <v>517</v>
      </c>
      <c r="H95" s="168" t="s">
        <v>520</v>
      </c>
      <c r="I95" s="168" t="s">
        <v>499</v>
      </c>
      <c r="J95" s="169"/>
      <c r="K95" s="169"/>
      <c r="L95" s="169"/>
      <c r="M95" s="169"/>
      <c r="N95" s="169"/>
      <c r="O95" s="168"/>
      <c r="P95" s="168"/>
      <c r="Q95" s="168"/>
      <c r="R95" s="169" t="s">
        <v>59</v>
      </c>
      <c r="S95" s="171">
        <v>2</v>
      </c>
      <c r="T95" s="172">
        <v>2</v>
      </c>
      <c r="U95" s="183" t="str">
        <f t="shared" si="14"/>
        <v>낮음</v>
      </c>
      <c r="V95" s="166" t="s">
        <v>521</v>
      </c>
      <c r="W95" s="184">
        <v>2</v>
      </c>
      <c r="X95" s="172">
        <v>1</v>
      </c>
      <c r="Y95" s="173" t="str">
        <f t="shared" si="13"/>
        <v>낮음</v>
      </c>
      <c r="Z95" s="175"/>
      <c r="AA95" s="165"/>
      <c r="AB95" s="169"/>
      <c r="AC95" s="169"/>
      <c r="AD95" s="169"/>
      <c r="AE95" s="179"/>
    </row>
    <row r="96" spans="2:31">
      <c r="B96" s="339"/>
      <c r="C96" s="164"/>
      <c r="D96" s="343"/>
      <c r="E96" s="177"/>
      <c r="F96" s="178" t="s">
        <v>522</v>
      </c>
      <c r="G96" s="165" t="s">
        <v>517</v>
      </c>
      <c r="H96" s="168" t="s">
        <v>520</v>
      </c>
      <c r="I96" s="168" t="s">
        <v>499</v>
      </c>
      <c r="J96" s="169"/>
      <c r="K96" s="169"/>
      <c r="L96" s="169"/>
      <c r="M96" s="169"/>
      <c r="N96" s="169"/>
      <c r="O96" s="168"/>
      <c r="P96" s="168"/>
      <c r="Q96" s="168"/>
      <c r="R96" s="169" t="s">
        <v>59</v>
      </c>
      <c r="S96" s="171">
        <v>2</v>
      </c>
      <c r="T96" s="172">
        <v>2</v>
      </c>
      <c r="U96" s="173" t="str">
        <f t="shared" ref="U96:U97" si="15">IF(AND(S96*T96&gt;=16,S96*T96&lt;=20),"매우높음",IF(AND(S96*T96&gt;=11,S96*T96&lt;=15),"높음",IF(AND(S96*T96&gt;=6,S96*T96&lt;=10),"보통",IF(AND(S96*T96&gt;=1,S96*T96&lt;=5),"낮음"))))</f>
        <v>낮음</v>
      </c>
      <c r="V96" s="181" t="s">
        <v>521</v>
      </c>
      <c r="W96" s="171">
        <v>2</v>
      </c>
      <c r="X96" s="172">
        <v>1</v>
      </c>
      <c r="Y96" s="173" t="str">
        <f t="shared" ref="Y96:Y97" si="16">IF(AND(W96*X96&gt;=16,W96*X96&lt;=20),"매우높음",IF(AND(W96*X96&gt;=11,W96*X96&lt;=15),"높음",IF(AND(W96*X96&gt;=6,W96*X96&lt;=10),"보통",IF(AND(W96*X96&gt;=1,W96*X96&lt;=5),"낮음"))))</f>
        <v>낮음</v>
      </c>
      <c r="Z96" s="175"/>
      <c r="AA96" s="165"/>
      <c r="AB96" s="169"/>
      <c r="AC96" s="169"/>
      <c r="AD96" s="169"/>
      <c r="AE96" s="179"/>
    </row>
    <row r="97" spans="2:31" ht="40.5">
      <c r="B97" s="337">
        <v>38</v>
      </c>
      <c r="C97" s="164"/>
      <c r="D97" s="343"/>
      <c r="E97" s="177"/>
      <c r="F97" s="340" t="s">
        <v>523</v>
      </c>
      <c r="G97" s="348" t="s">
        <v>526</v>
      </c>
      <c r="H97" s="168" t="s">
        <v>518</v>
      </c>
      <c r="I97" s="168" t="s">
        <v>499</v>
      </c>
      <c r="J97" s="169" t="s">
        <v>59</v>
      </c>
      <c r="K97" s="169" t="s">
        <v>59</v>
      </c>
      <c r="L97" s="168"/>
      <c r="M97" s="169" t="s">
        <v>59</v>
      </c>
      <c r="N97" s="168"/>
      <c r="O97" s="168"/>
      <c r="P97" s="169"/>
      <c r="Q97" s="169"/>
      <c r="R97" s="170"/>
      <c r="S97" s="171">
        <v>2</v>
      </c>
      <c r="T97" s="172">
        <v>3</v>
      </c>
      <c r="U97" s="173" t="str">
        <f t="shared" si="15"/>
        <v>보통</v>
      </c>
      <c r="V97" s="174" t="s">
        <v>529</v>
      </c>
      <c r="W97" s="171">
        <v>2</v>
      </c>
      <c r="X97" s="172">
        <v>2</v>
      </c>
      <c r="Y97" s="173" t="str">
        <f t="shared" si="16"/>
        <v>낮음</v>
      </c>
      <c r="Z97" s="175"/>
      <c r="AA97" s="165"/>
      <c r="AB97" s="169"/>
      <c r="AC97" s="169"/>
      <c r="AD97" s="169"/>
      <c r="AE97" s="179"/>
    </row>
    <row r="98" spans="2:31">
      <c r="B98" s="338"/>
      <c r="C98" s="164"/>
      <c r="D98" s="343"/>
      <c r="E98" s="177"/>
      <c r="F98" s="353"/>
      <c r="G98" s="348"/>
      <c r="H98" s="168" t="s">
        <v>524</v>
      </c>
      <c r="I98" s="168" t="s">
        <v>499</v>
      </c>
      <c r="J98" s="169"/>
      <c r="K98" s="169"/>
      <c r="L98" s="169"/>
      <c r="M98" s="169"/>
      <c r="N98" s="169"/>
      <c r="O98" s="168"/>
      <c r="P98" s="168"/>
      <c r="Q98" s="168"/>
      <c r="R98" s="169" t="s">
        <v>59</v>
      </c>
      <c r="S98" s="171">
        <v>2</v>
      </c>
      <c r="T98" s="172">
        <v>2</v>
      </c>
      <c r="U98" s="173" t="str">
        <f t="shared" ref="U98" si="17">IF(AND(S98*T98&gt;=16,S98*T98&lt;=20),"매우높음",IF(AND(S98*T98&gt;=11,S98*T98&lt;=15),"높음",IF(AND(S98*T98&gt;=6,S98*T98&lt;=10),"보통",IF(AND(S98*T98&gt;=1,S98*T98&lt;=5),"낮음"))))</f>
        <v>낮음</v>
      </c>
      <c r="V98" s="181" t="s">
        <v>506</v>
      </c>
      <c r="W98" s="171">
        <v>2</v>
      </c>
      <c r="X98" s="172">
        <v>1</v>
      </c>
      <c r="Y98" s="173" t="str">
        <f t="shared" ref="Y98" si="18">IF(AND(W98*X98&gt;=16,W98*X98&lt;=20),"매우높음",IF(AND(W98*X98&gt;=11,W98*X98&lt;=15),"높음",IF(AND(W98*X98&gt;=6,W98*X98&lt;=10),"보통",IF(AND(W98*X98&gt;=1,W98*X98&lt;=5),"낮음"))))</f>
        <v>낮음</v>
      </c>
      <c r="Z98" s="175"/>
      <c r="AA98" s="165"/>
      <c r="AB98" s="169"/>
      <c r="AC98" s="169"/>
      <c r="AD98" s="169"/>
      <c r="AE98" s="179"/>
    </row>
    <row r="99" spans="2:31">
      <c r="B99" s="338"/>
      <c r="C99" s="164"/>
      <c r="D99" s="343"/>
      <c r="E99" s="177"/>
      <c r="F99" s="353"/>
      <c r="G99" s="348"/>
      <c r="H99" s="168" t="s">
        <v>525</v>
      </c>
      <c r="I99" s="168" t="s">
        <v>499</v>
      </c>
      <c r="J99" s="169"/>
      <c r="K99" s="169"/>
      <c r="L99" s="169"/>
      <c r="M99" s="168"/>
      <c r="N99" s="169"/>
      <c r="O99" s="169"/>
      <c r="P99" s="169" t="s">
        <v>59</v>
      </c>
      <c r="Q99" s="168"/>
      <c r="R99" s="180"/>
      <c r="S99" s="171">
        <v>2</v>
      </c>
      <c r="T99" s="172">
        <v>2</v>
      </c>
      <c r="U99" s="173" t="str">
        <f t="shared" ref="U99:U101" si="19">IF(AND(S99*T99&gt;=16,S99*T99&lt;=20),"매우높음",IF(AND(S99*T99&gt;=11,S99*T99&lt;=15),"높음",IF(AND(S99*T99&gt;=6,S99*T99&lt;=10),"보통",IF(AND(S99*T99&gt;=1,S99*T99&lt;=5),"낮음"))))</f>
        <v>낮음</v>
      </c>
      <c r="V99" s="174" t="s">
        <v>530</v>
      </c>
      <c r="W99" s="171"/>
      <c r="X99" s="172"/>
      <c r="Y99" s="173"/>
      <c r="Z99" s="175"/>
      <c r="AA99" s="165"/>
      <c r="AB99" s="169"/>
      <c r="AC99" s="169"/>
      <c r="AD99" s="169"/>
      <c r="AE99" s="179"/>
    </row>
    <row r="100" spans="2:31">
      <c r="B100" s="338"/>
      <c r="C100" s="164"/>
      <c r="D100" s="343"/>
      <c r="E100" s="177"/>
      <c r="F100" s="353"/>
      <c r="G100" s="348"/>
      <c r="H100" s="168" t="s">
        <v>527</v>
      </c>
      <c r="I100" s="168" t="s">
        <v>499</v>
      </c>
      <c r="J100" s="169"/>
      <c r="K100" s="168"/>
      <c r="L100" s="168"/>
      <c r="M100" s="168"/>
      <c r="N100" s="168"/>
      <c r="O100" s="168"/>
      <c r="P100" s="169" t="s">
        <v>59</v>
      </c>
      <c r="Q100" s="169"/>
      <c r="R100" s="169" t="s">
        <v>59</v>
      </c>
      <c r="S100" s="171">
        <v>2</v>
      </c>
      <c r="T100" s="172">
        <v>2</v>
      </c>
      <c r="U100" s="173" t="str">
        <f t="shared" si="19"/>
        <v>낮음</v>
      </c>
      <c r="V100" s="174" t="s">
        <v>531</v>
      </c>
      <c r="W100" s="171">
        <v>2</v>
      </c>
      <c r="X100" s="172">
        <v>1</v>
      </c>
      <c r="Y100" s="173" t="str">
        <f t="shared" ref="Y100:Y101" si="20">IF(AND(W100*X100&gt;=16,W100*X100&lt;=20),"매우높음",IF(AND(W100*X100&gt;=11,W100*X100&lt;=15),"높음",IF(AND(W100*X100&gt;=6,W100*X100&lt;=10),"보통",IF(AND(W100*X100&gt;=1,W100*X100&lt;=5),"낮음"))))</f>
        <v>낮음</v>
      </c>
      <c r="Z100" s="175"/>
      <c r="AA100" s="165"/>
      <c r="AB100" s="169"/>
      <c r="AC100" s="169"/>
      <c r="AD100" s="169"/>
      <c r="AE100" s="179"/>
    </row>
    <row r="101" spans="2:31">
      <c r="B101" s="339"/>
      <c r="C101" s="164"/>
      <c r="D101" s="343"/>
      <c r="E101" s="177"/>
      <c r="F101" s="354"/>
      <c r="G101" s="348"/>
      <c r="H101" s="168" t="s">
        <v>528</v>
      </c>
      <c r="I101" s="168" t="s">
        <v>271</v>
      </c>
      <c r="J101" s="169"/>
      <c r="K101" s="168"/>
      <c r="L101" s="168"/>
      <c r="M101" s="168"/>
      <c r="N101" s="168"/>
      <c r="O101" s="168"/>
      <c r="P101" s="169" t="s">
        <v>59</v>
      </c>
      <c r="Q101" s="169"/>
      <c r="R101" s="169" t="s">
        <v>59</v>
      </c>
      <c r="S101" s="171">
        <v>2</v>
      </c>
      <c r="T101" s="172">
        <v>2</v>
      </c>
      <c r="U101" s="173" t="str">
        <f t="shared" si="19"/>
        <v>낮음</v>
      </c>
      <c r="V101" s="174" t="s">
        <v>532</v>
      </c>
      <c r="W101" s="171">
        <v>2</v>
      </c>
      <c r="X101" s="172">
        <v>1</v>
      </c>
      <c r="Y101" s="173" t="str">
        <f t="shared" si="20"/>
        <v>낮음</v>
      </c>
      <c r="Z101" s="175"/>
      <c r="AA101" s="165"/>
      <c r="AB101" s="169"/>
      <c r="AC101" s="169"/>
      <c r="AD101" s="169"/>
      <c r="AE101" s="179"/>
    </row>
    <row r="102" spans="2:31">
      <c r="B102" s="337">
        <v>39</v>
      </c>
      <c r="C102" s="345" t="s">
        <v>4</v>
      </c>
      <c r="D102" s="363" t="s">
        <v>173</v>
      </c>
      <c r="E102" s="345" t="s">
        <v>174</v>
      </c>
      <c r="F102" s="355" t="s">
        <v>191</v>
      </c>
      <c r="G102" s="140" t="s">
        <v>175</v>
      </c>
      <c r="H102" s="5" t="s">
        <v>176</v>
      </c>
      <c r="I102" s="5" t="s">
        <v>271</v>
      </c>
      <c r="J102" s="5"/>
      <c r="K102" s="5"/>
      <c r="L102" s="5"/>
      <c r="M102" s="5"/>
      <c r="N102" s="5"/>
      <c r="O102" s="5"/>
      <c r="P102" s="5"/>
      <c r="Q102" s="140" t="s">
        <v>59</v>
      </c>
      <c r="R102" s="129"/>
      <c r="S102" s="32">
        <v>2</v>
      </c>
      <c r="T102" s="8">
        <v>3</v>
      </c>
      <c r="U102" s="9" t="str">
        <f t="shared" si="11"/>
        <v>보통</v>
      </c>
      <c r="V102" s="33" t="s">
        <v>105</v>
      </c>
      <c r="W102" s="43">
        <v>2</v>
      </c>
      <c r="X102" s="44">
        <v>2</v>
      </c>
      <c r="Y102" s="9" t="str">
        <f t="shared" si="13"/>
        <v>낮음</v>
      </c>
      <c r="Z102" s="132"/>
      <c r="AA102" s="140"/>
      <c r="AB102" s="45"/>
      <c r="AC102" s="45"/>
      <c r="AD102" s="45"/>
      <c r="AE102" s="52"/>
    </row>
    <row r="103" spans="2:31">
      <c r="B103" s="339"/>
      <c r="C103" s="346"/>
      <c r="D103" s="363"/>
      <c r="E103" s="357"/>
      <c r="F103" s="356"/>
      <c r="G103" s="140" t="s">
        <v>178</v>
      </c>
      <c r="H103" s="5" t="s">
        <v>179</v>
      </c>
      <c r="I103" s="5" t="s">
        <v>271</v>
      </c>
      <c r="J103" s="5"/>
      <c r="K103" s="5"/>
      <c r="L103" s="5"/>
      <c r="M103" s="5"/>
      <c r="N103" s="5"/>
      <c r="O103" s="5"/>
      <c r="P103" s="140" t="s">
        <v>59</v>
      </c>
      <c r="Q103" s="5"/>
      <c r="R103" s="129"/>
      <c r="S103" s="32">
        <v>2</v>
      </c>
      <c r="T103" s="8">
        <v>3</v>
      </c>
      <c r="U103" s="9" t="str">
        <f t="shared" si="11"/>
        <v>보통</v>
      </c>
      <c r="V103" s="33" t="s">
        <v>96</v>
      </c>
      <c r="W103" s="43">
        <v>2</v>
      </c>
      <c r="X103" s="44">
        <v>2</v>
      </c>
      <c r="Y103" s="9" t="str">
        <f t="shared" si="13"/>
        <v>낮음</v>
      </c>
      <c r="Z103" s="132"/>
      <c r="AA103" s="140"/>
      <c r="AB103" s="45"/>
      <c r="AC103" s="45"/>
      <c r="AD103" s="45"/>
      <c r="AE103" s="52"/>
    </row>
    <row r="104" spans="2:31" ht="40.5">
      <c r="B104" s="337">
        <v>40</v>
      </c>
      <c r="C104" s="346"/>
      <c r="D104" s="363"/>
      <c r="E104" s="345" t="s">
        <v>181</v>
      </c>
      <c r="F104" s="355" t="s">
        <v>192</v>
      </c>
      <c r="G104" s="140" t="s">
        <v>175</v>
      </c>
      <c r="H104" s="5" t="s">
        <v>176</v>
      </c>
      <c r="I104" s="5" t="s">
        <v>271</v>
      </c>
      <c r="J104" s="5"/>
      <c r="K104" s="5"/>
      <c r="L104" s="5"/>
      <c r="M104" s="5"/>
      <c r="N104" s="5"/>
      <c r="O104" s="5"/>
      <c r="P104" s="5"/>
      <c r="Q104" s="140" t="s">
        <v>59</v>
      </c>
      <c r="R104" s="129"/>
      <c r="S104" s="32">
        <v>2</v>
      </c>
      <c r="T104" s="8">
        <v>3</v>
      </c>
      <c r="U104" s="9" t="str">
        <f t="shared" si="11"/>
        <v>보통</v>
      </c>
      <c r="V104" s="33" t="s">
        <v>97</v>
      </c>
      <c r="W104" s="43">
        <v>2</v>
      </c>
      <c r="X104" s="44">
        <v>2</v>
      </c>
      <c r="Y104" s="9" t="str">
        <f t="shared" si="13"/>
        <v>낮음</v>
      </c>
      <c r="Z104" s="132"/>
      <c r="AA104" s="140"/>
      <c r="AB104" s="45"/>
      <c r="AC104" s="45"/>
      <c r="AD104" s="45"/>
      <c r="AE104" s="52"/>
    </row>
    <row r="105" spans="2:31">
      <c r="B105" s="339"/>
      <c r="C105" s="346"/>
      <c r="D105" s="363"/>
      <c r="E105" s="357"/>
      <c r="F105" s="356"/>
      <c r="G105" s="140"/>
      <c r="H105" s="5" t="s">
        <v>182</v>
      </c>
      <c r="I105" s="5" t="s">
        <v>283</v>
      </c>
      <c r="J105" s="140" t="s">
        <v>59</v>
      </c>
      <c r="K105" s="5"/>
      <c r="L105" s="5"/>
      <c r="M105" s="5"/>
      <c r="N105" s="5"/>
      <c r="O105" s="5"/>
      <c r="P105" s="5"/>
      <c r="Q105" s="5"/>
      <c r="R105" s="129"/>
      <c r="S105" s="32">
        <v>2</v>
      </c>
      <c r="T105" s="8">
        <v>3</v>
      </c>
      <c r="U105" s="9" t="str">
        <f t="shared" si="11"/>
        <v>보통</v>
      </c>
      <c r="V105" s="33" t="s">
        <v>177</v>
      </c>
      <c r="W105" s="32">
        <v>1</v>
      </c>
      <c r="X105" s="8">
        <v>2</v>
      </c>
      <c r="Y105" s="9" t="str">
        <f t="shared" si="13"/>
        <v>낮음</v>
      </c>
      <c r="Z105" s="133"/>
      <c r="AA105" s="42"/>
      <c r="AB105" s="42"/>
      <c r="AC105" s="42"/>
      <c r="AD105" s="42"/>
      <c r="AE105" s="7"/>
    </row>
    <row r="106" spans="2:31">
      <c r="B106" s="337">
        <v>41</v>
      </c>
      <c r="C106" s="346"/>
      <c r="D106" s="345" t="s">
        <v>184</v>
      </c>
      <c r="E106" s="345" t="s">
        <v>174</v>
      </c>
      <c r="F106" s="355" t="s">
        <v>191</v>
      </c>
      <c r="G106" s="140" t="s">
        <v>175</v>
      </c>
      <c r="H106" s="5" t="s">
        <v>176</v>
      </c>
      <c r="I106" s="5" t="s">
        <v>271</v>
      </c>
      <c r="J106" s="5"/>
      <c r="K106" s="5"/>
      <c r="L106" s="5"/>
      <c r="M106" s="5"/>
      <c r="N106" s="5"/>
      <c r="O106" s="5"/>
      <c r="P106" s="5"/>
      <c r="Q106" s="140" t="s">
        <v>59</v>
      </c>
      <c r="R106" s="129"/>
      <c r="S106" s="32">
        <v>2</v>
      </c>
      <c r="T106" s="8">
        <v>3</v>
      </c>
      <c r="U106" s="9" t="str">
        <f t="shared" si="11"/>
        <v>보통</v>
      </c>
      <c r="V106" s="33" t="s">
        <v>180</v>
      </c>
      <c r="W106" s="32">
        <v>1</v>
      </c>
      <c r="X106" s="8">
        <v>2</v>
      </c>
      <c r="Y106" s="9" t="str">
        <f t="shared" si="13"/>
        <v>낮음</v>
      </c>
      <c r="Z106" s="133"/>
      <c r="AA106" s="42"/>
      <c r="AB106" s="42"/>
      <c r="AC106" s="42"/>
      <c r="AD106" s="42"/>
      <c r="AE106" s="7"/>
    </row>
    <row r="107" spans="2:31">
      <c r="B107" s="339"/>
      <c r="C107" s="346"/>
      <c r="D107" s="346"/>
      <c r="E107" s="357"/>
      <c r="F107" s="356"/>
      <c r="G107" s="140" t="s">
        <v>178</v>
      </c>
      <c r="H107" s="5" t="s">
        <v>179</v>
      </c>
      <c r="I107" s="5" t="s">
        <v>271</v>
      </c>
      <c r="J107" s="5"/>
      <c r="K107" s="5"/>
      <c r="L107" s="5"/>
      <c r="M107" s="5"/>
      <c r="N107" s="5"/>
      <c r="O107" s="5"/>
      <c r="P107" s="140" t="s">
        <v>59</v>
      </c>
      <c r="Q107" s="5"/>
      <c r="R107" s="129"/>
      <c r="S107" s="32">
        <v>2</v>
      </c>
      <c r="T107" s="8">
        <v>3</v>
      </c>
      <c r="U107" s="9" t="str">
        <f t="shared" si="11"/>
        <v>보통</v>
      </c>
      <c r="V107" s="33" t="s">
        <v>177</v>
      </c>
      <c r="W107" s="32">
        <v>1</v>
      </c>
      <c r="X107" s="8">
        <v>2</v>
      </c>
      <c r="Y107" s="9" t="str">
        <f t="shared" si="13"/>
        <v>낮음</v>
      </c>
      <c r="Z107" s="133"/>
      <c r="AA107" s="42"/>
      <c r="AB107" s="42"/>
      <c r="AC107" s="42"/>
      <c r="AD107" s="42"/>
      <c r="AE107" s="7"/>
    </row>
    <row r="108" spans="2:31">
      <c r="B108" s="337">
        <v>42</v>
      </c>
      <c r="C108" s="346"/>
      <c r="D108" s="346"/>
      <c r="E108" s="345" t="s">
        <v>181</v>
      </c>
      <c r="F108" s="355" t="s">
        <v>192</v>
      </c>
      <c r="G108" s="140" t="s">
        <v>175</v>
      </c>
      <c r="H108" s="5" t="s">
        <v>176</v>
      </c>
      <c r="I108" s="5" t="s">
        <v>271</v>
      </c>
      <c r="J108" s="5"/>
      <c r="K108" s="5"/>
      <c r="L108" s="5"/>
      <c r="M108" s="5"/>
      <c r="N108" s="5"/>
      <c r="O108" s="5"/>
      <c r="P108" s="5"/>
      <c r="Q108" s="140" t="s">
        <v>59</v>
      </c>
      <c r="R108" s="129"/>
      <c r="S108" s="32">
        <v>2</v>
      </c>
      <c r="T108" s="8">
        <v>3</v>
      </c>
      <c r="U108" s="9" t="str">
        <f t="shared" ref="U108:U120" si="21">IF(AND(S108*T108&gt;=16,S108*T108&lt;=20),"매우높음",IF(AND(S108*T108&gt;=11,S108*T108&lt;=15),"높음",IF(AND(S108*T108&gt;=6,S108*T108&lt;=10),"보통",IF(AND(S108*T108&gt;=1,S108*T108&lt;=5),"낮음"))))</f>
        <v>보통</v>
      </c>
      <c r="V108" s="47" t="s">
        <v>183</v>
      </c>
      <c r="W108" s="32">
        <v>1</v>
      </c>
      <c r="X108" s="8">
        <v>2</v>
      </c>
      <c r="Y108" s="9" t="str">
        <f t="shared" si="13"/>
        <v>낮음</v>
      </c>
      <c r="Z108" s="133"/>
      <c r="AA108" s="42"/>
      <c r="AB108" s="42"/>
      <c r="AC108" s="42"/>
      <c r="AD108" s="42"/>
      <c r="AE108" s="7"/>
    </row>
    <row r="109" spans="2:31">
      <c r="B109" s="339"/>
      <c r="C109" s="346"/>
      <c r="D109" s="346"/>
      <c r="E109" s="357"/>
      <c r="F109" s="356"/>
      <c r="G109" s="140"/>
      <c r="H109" s="5" t="s">
        <v>182</v>
      </c>
      <c r="I109" s="5" t="s">
        <v>271</v>
      </c>
      <c r="J109" s="140" t="s">
        <v>59</v>
      </c>
      <c r="K109" s="5"/>
      <c r="L109" s="5"/>
      <c r="M109" s="5"/>
      <c r="N109" s="5"/>
      <c r="O109" s="5"/>
      <c r="P109" s="5"/>
      <c r="Q109" s="5"/>
      <c r="R109" s="129"/>
      <c r="S109" s="32">
        <v>2</v>
      </c>
      <c r="T109" s="8">
        <v>3</v>
      </c>
      <c r="U109" s="9" t="str">
        <f t="shared" si="21"/>
        <v>보통</v>
      </c>
      <c r="V109" s="33" t="s">
        <v>185</v>
      </c>
      <c r="W109" s="32">
        <v>1</v>
      </c>
      <c r="X109" s="8">
        <v>2</v>
      </c>
      <c r="Y109" s="9" t="str">
        <f t="shared" si="13"/>
        <v>낮음</v>
      </c>
      <c r="Z109" s="133"/>
      <c r="AA109" s="42"/>
      <c r="AB109" s="42"/>
      <c r="AC109" s="42"/>
      <c r="AD109" s="42"/>
      <c r="AE109" s="7"/>
    </row>
    <row r="110" spans="2:31">
      <c r="B110" s="337">
        <v>43</v>
      </c>
      <c r="C110" s="346"/>
      <c r="D110" s="345" t="s">
        <v>186</v>
      </c>
      <c r="E110" s="345" t="s">
        <v>174</v>
      </c>
      <c r="F110" s="355" t="s">
        <v>191</v>
      </c>
      <c r="G110" s="140" t="s">
        <v>175</v>
      </c>
      <c r="H110" s="5" t="s">
        <v>176</v>
      </c>
      <c r="I110" s="5" t="s">
        <v>271</v>
      </c>
      <c r="J110" s="5"/>
      <c r="K110" s="5"/>
      <c r="L110" s="5"/>
      <c r="M110" s="5"/>
      <c r="N110" s="5"/>
      <c r="O110" s="5"/>
      <c r="P110" s="5"/>
      <c r="Q110" s="140" t="s">
        <v>59</v>
      </c>
      <c r="R110" s="129"/>
      <c r="S110" s="32">
        <v>2</v>
      </c>
      <c r="T110" s="8">
        <v>3</v>
      </c>
      <c r="U110" s="9" t="str">
        <f t="shared" si="21"/>
        <v>보통</v>
      </c>
      <c r="V110" s="33" t="s">
        <v>180</v>
      </c>
      <c r="W110" s="32">
        <v>1</v>
      </c>
      <c r="X110" s="8">
        <v>2</v>
      </c>
      <c r="Y110" s="9" t="str">
        <f t="shared" si="13"/>
        <v>낮음</v>
      </c>
      <c r="Z110" s="133"/>
      <c r="AA110" s="42"/>
      <c r="AB110" s="42"/>
      <c r="AC110" s="42"/>
      <c r="AD110" s="42"/>
      <c r="AE110" s="7"/>
    </row>
    <row r="111" spans="2:31">
      <c r="B111" s="339"/>
      <c r="C111" s="346"/>
      <c r="D111" s="346"/>
      <c r="E111" s="357"/>
      <c r="F111" s="356"/>
      <c r="G111" s="140" t="s">
        <v>178</v>
      </c>
      <c r="H111" s="5" t="s">
        <v>179</v>
      </c>
      <c r="I111" s="5" t="s">
        <v>271</v>
      </c>
      <c r="J111" s="5"/>
      <c r="K111" s="5"/>
      <c r="L111" s="5"/>
      <c r="M111" s="5"/>
      <c r="N111" s="5"/>
      <c r="O111" s="5"/>
      <c r="P111" s="140" t="s">
        <v>59</v>
      </c>
      <c r="Q111" s="5"/>
      <c r="R111" s="129"/>
      <c r="S111" s="32">
        <v>2</v>
      </c>
      <c r="T111" s="8">
        <v>3</v>
      </c>
      <c r="U111" s="9" t="str">
        <f t="shared" si="21"/>
        <v>보통</v>
      </c>
      <c r="V111" s="33" t="s">
        <v>177</v>
      </c>
      <c r="W111" s="32">
        <v>1</v>
      </c>
      <c r="X111" s="8">
        <v>2</v>
      </c>
      <c r="Y111" s="9" t="str">
        <f t="shared" si="13"/>
        <v>낮음</v>
      </c>
      <c r="Z111" s="133"/>
      <c r="AA111" s="42"/>
      <c r="AB111" s="42"/>
      <c r="AC111" s="42"/>
      <c r="AD111" s="42"/>
      <c r="AE111" s="7"/>
    </row>
    <row r="112" spans="2:31">
      <c r="B112" s="337">
        <v>44</v>
      </c>
      <c r="C112" s="346"/>
      <c r="D112" s="346"/>
      <c r="E112" s="345" t="s">
        <v>181</v>
      </c>
      <c r="F112" s="355" t="s">
        <v>192</v>
      </c>
      <c r="G112" s="140" t="s">
        <v>175</v>
      </c>
      <c r="H112" s="5" t="s">
        <v>176</v>
      </c>
      <c r="I112" s="5" t="s">
        <v>271</v>
      </c>
      <c r="J112" s="5"/>
      <c r="K112" s="5"/>
      <c r="L112" s="5"/>
      <c r="M112" s="5"/>
      <c r="N112" s="5"/>
      <c r="O112" s="5"/>
      <c r="P112" s="5"/>
      <c r="Q112" s="140" t="s">
        <v>59</v>
      </c>
      <c r="R112" s="129"/>
      <c r="S112" s="32">
        <v>2</v>
      </c>
      <c r="T112" s="8">
        <v>3</v>
      </c>
      <c r="U112" s="9" t="str">
        <f t="shared" si="21"/>
        <v>보통</v>
      </c>
      <c r="V112" s="47" t="s">
        <v>183</v>
      </c>
      <c r="W112" s="32">
        <v>1</v>
      </c>
      <c r="X112" s="8">
        <v>2</v>
      </c>
      <c r="Y112" s="9" t="str">
        <f t="shared" si="13"/>
        <v>낮음</v>
      </c>
      <c r="Z112" s="133"/>
      <c r="AA112" s="42"/>
      <c r="AB112" s="42"/>
      <c r="AC112" s="42"/>
      <c r="AD112" s="42"/>
      <c r="AE112" s="7"/>
    </row>
    <row r="113" spans="2:31">
      <c r="B113" s="339"/>
      <c r="C113" s="346"/>
      <c r="D113" s="357"/>
      <c r="E113" s="357"/>
      <c r="F113" s="356"/>
      <c r="G113" s="140"/>
      <c r="H113" s="5"/>
      <c r="I113" s="5"/>
      <c r="J113" s="140"/>
      <c r="K113" s="5"/>
      <c r="L113" s="5"/>
      <c r="M113" s="5"/>
      <c r="N113" s="5"/>
      <c r="O113" s="5"/>
      <c r="P113" s="5"/>
      <c r="Q113" s="5"/>
      <c r="R113" s="129"/>
      <c r="S113" s="32"/>
      <c r="T113" s="8"/>
      <c r="U113" s="9"/>
      <c r="V113" s="33" t="s">
        <v>177</v>
      </c>
      <c r="W113" s="32">
        <v>1</v>
      </c>
      <c r="X113" s="8">
        <v>2</v>
      </c>
      <c r="Y113" s="9" t="str">
        <f t="shared" si="13"/>
        <v>낮음</v>
      </c>
      <c r="Z113" s="133"/>
      <c r="AA113" s="42"/>
      <c r="AB113" s="42"/>
      <c r="AC113" s="42"/>
      <c r="AD113" s="42"/>
      <c r="AE113" s="7"/>
    </row>
    <row r="114" spans="2:31" ht="40.5">
      <c r="B114" s="337">
        <v>45</v>
      </c>
      <c r="C114" s="346"/>
      <c r="D114" s="348" t="s">
        <v>490</v>
      </c>
      <c r="E114" s="342" t="s">
        <v>174</v>
      </c>
      <c r="F114" s="350" t="s">
        <v>191</v>
      </c>
      <c r="G114" s="342" t="s">
        <v>537</v>
      </c>
      <c r="H114" s="168" t="s">
        <v>534</v>
      </c>
      <c r="I114" s="168" t="s">
        <v>539</v>
      </c>
      <c r="J114" s="168"/>
      <c r="K114" s="168"/>
      <c r="L114" s="168"/>
      <c r="M114" s="168"/>
      <c r="N114" s="168"/>
      <c r="O114" s="168"/>
      <c r="P114" s="168"/>
      <c r="Q114" s="165" t="s">
        <v>59</v>
      </c>
      <c r="R114" s="180"/>
      <c r="S114" s="171">
        <v>2</v>
      </c>
      <c r="T114" s="172">
        <v>3</v>
      </c>
      <c r="U114" s="173" t="str">
        <f t="shared" ref="U114:U117" si="22">IF(AND(S114*T114&gt;=16,S114*T114&lt;=20),"매우높음",IF(AND(S114*T114&gt;=11,S114*T114&lt;=15),"높음",IF(AND(S114*T114&gt;=6,S114*T114&lt;=10),"보통",IF(AND(S114*T114&gt;=1,S114*T114&lt;=5),"낮음"))))</f>
        <v>보통</v>
      </c>
      <c r="V114" s="174" t="s">
        <v>533</v>
      </c>
      <c r="W114" s="171">
        <v>2</v>
      </c>
      <c r="X114" s="172">
        <v>2</v>
      </c>
      <c r="Y114" s="173" t="str">
        <f t="shared" ref="Y114:Y117" si="23">IF(AND(W114*X114&gt;=16,W114*X114&lt;=20),"매우높음",IF(AND(W114*X114&gt;=11,W114*X114&lt;=15),"높음",IF(AND(W114*X114&gt;=6,W114*X114&lt;=10),"보통",IF(AND(W114*X114&gt;=1,W114*X114&lt;=5),"낮음"))))</f>
        <v>낮음</v>
      </c>
      <c r="Z114" s="175"/>
      <c r="AA114" s="165"/>
      <c r="AB114" s="169"/>
      <c r="AC114" s="169"/>
      <c r="AD114" s="169"/>
      <c r="AE114" s="179"/>
    </row>
    <row r="115" spans="2:31">
      <c r="B115" s="338"/>
      <c r="C115" s="346"/>
      <c r="D115" s="348"/>
      <c r="E115" s="343"/>
      <c r="F115" s="351"/>
      <c r="G115" s="343"/>
      <c r="H115" s="168" t="s">
        <v>535</v>
      </c>
      <c r="I115" s="168" t="s">
        <v>271</v>
      </c>
      <c r="J115" s="168"/>
      <c r="K115" s="168"/>
      <c r="L115" s="168"/>
      <c r="M115" s="168"/>
      <c r="N115" s="168"/>
      <c r="O115" s="168"/>
      <c r="P115" s="165" t="s">
        <v>59</v>
      </c>
      <c r="Q115" s="168"/>
      <c r="R115" s="180"/>
      <c r="S115" s="171">
        <v>2</v>
      </c>
      <c r="T115" s="172">
        <v>3</v>
      </c>
      <c r="U115" s="173" t="str">
        <f t="shared" ref="U115" si="24">IF(AND(S115*T115&gt;=16,S115*T115&lt;=20),"매우높음",IF(AND(S115*T115&gt;=11,S115*T115&lt;=15),"높음",IF(AND(S115*T115&gt;=6,S115*T115&lt;=10),"보통",IF(AND(S115*T115&gt;=1,S115*T115&lt;=5),"낮음"))))</f>
        <v>보통</v>
      </c>
      <c r="V115" s="174" t="s">
        <v>180</v>
      </c>
      <c r="W115" s="171">
        <v>2</v>
      </c>
      <c r="X115" s="172">
        <v>2</v>
      </c>
      <c r="Y115" s="173" t="str">
        <f t="shared" ref="Y115" si="25">IF(AND(W115*X115&gt;=16,W115*X115&lt;=20),"매우높음",IF(AND(W115*X115&gt;=11,W115*X115&lt;=15),"높음",IF(AND(W115*X115&gt;=6,W115*X115&lt;=10),"보통",IF(AND(W115*X115&gt;=1,W115*X115&lt;=5),"낮음"))))</f>
        <v>낮음</v>
      </c>
      <c r="Z115" s="175"/>
      <c r="AA115" s="165"/>
      <c r="AB115" s="169"/>
      <c r="AC115" s="169"/>
      <c r="AD115" s="169"/>
      <c r="AE115" s="179"/>
    </row>
    <row r="116" spans="2:31" ht="40.5">
      <c r="B116" s="339"/>
      <c r="C116" s="346"/>
      <c r="D116" s="348"/>
      <c r="E116" s="349"/>
      <c r="F116" s="352"/>
      <c r="G116" s="349"/>
      <c r="H116" s="168" t="s">
        <v>536</v>
      </c>
      <c r="I116" s="168" t="s">
        <v>539</v>
      </c>
      <c r="J116" s="168"/>
      <c r="K116" s="168"/>
      <c r="L116" s="168"/>
      <c r="M116" s="168"/>
      <c r="N116" s="168"/>
      <c r="O116" s="168"/>
      <c r="P116" s="165"/>
      <c r="Q116" s="165" t="s">
        <v>59</v>
      </c>
      <c r="R116" s="180"/>
      <c r="S116" s="171">
        <v>2</v>
      </c>
      <c r="T116" s="172">
        <v>3</v>
      </c>
      <c r="U116" s="173" t="str">
        <f t="shared" si="22"/>
        <v>보통</v>
      </c>
      <c r="V116" s="174" t="s">
        <v>538</v>
      </c>
      <c r="W116" s="171">
        <v>2</v>
      </c>
      <c r="X116" s="172">
        <v>2</v>
      </c>
      <c r="Y116" s="173" t="str">
        <f t="shared" si="23"/>
        <v>낮음</v>
      </c>
      <c r="Z116" s="175"/>
      <c r="AA116" s="165"/>
      <c r="AB116" s="169"/>
      <c r="AC116" s="169"/>
      <c r="AD116" s="169"/>
      <c r="AE116" s="179"/>
    </row>
    <row r="117" spans="2:31" ht="40.5">
      <c r="B117" s="138">
        <v>46</v>
      </c>
      <c r="C117" s="346"/>
      <c r="D117" s="348"/>
      <c r="E117" s="167" t="s">
        <v>181</v>
      </c>
      <c r="F117" s="182" t="s">
        <v>192</v>
      </c>
      <c r="G117" s="165" t="s">
        <v>175</v>
      </c>
      <c r="H117" s="168" t="s">
        <v>534</v>
      </c>
      <c r="I117" s="168" t="s">
        <v>539</v>
      </c>
      <c r="J117" s="168"/>
      <c r="K117" s="168"/>
      <c r="L117" s="168"/>
      <c r="M117" s="168"/>
      <c r="N117" s="168"/>
      <c r="O117" s="168"/>
      <c r="P117" s="168"/>
      <c r="Q117" s="165" t="s">
        <v>59</v>
      </c>
      <c r="R117" s="180"/>
      <c r="S117" s="171">
        <v>2</v>
      </c>
      <c r="T117" s="172">
        <v>3</v>
      </c>
      <c r="U117" s="173" t="str">
        <f t="shared" si="22"/>
        <v>보통</v>
      </c>
      <c r="V117" s="174" t="s">
        <v>533</v>
      </c>
      <c r="W117" s="171">
        <v>2</v>
      </c>
      <c r="X117" s="172">
        <v>2</v>
      </c>
      <c r="Y117" s="173" t="str">
        <f t="shared" si="23"/>
        <v>낮음</v>
      </c>
      <c r="Z117" s="175"/>
      <c r="AA117" s="165"/>
      <c r="AB117" s="169"/>
      <c r="AC117" s="169"/>
      <c r="AD117" s="169"/>
      <c r="AE117" s="179"/>
    </row>
    <row r="118" spans="2:31">
      <c r="B118" s="134">
        <v>47</v>
      </c>
      <c r="C118" s="345" t="s">
        <v>108</v>
      </c>
      <c r="D118" s="140" t="s">
        <v>173</v>
      </c>
      <c r="E118" s="140" t="s">
        <v>108</v>
      </c>
      <c r="F118" s="5" t="s">
        <v>193</v>
      </c>
      <c r="G118" s="140"/>
      <c r="H118" s="5" t="s">
        <v>187</v>
      </c>
      <c r="I118" s="5" t="s">
        <v>284</v>
      </c>
      <c r="J118" s="5"/>
      <c r="K118" s="140" t="s">
        <v>59</v>
      </c>
      <c r="L118" s="5"/>
      <c r="M118" s="5"/>
      <c r="N118" s="5"/>
      <c r="O118" s="5"/>
      <c r="P118" s="5"/>
      <c r="Q118" s="5"/>
      <c r="R118" s="129"/>
      <c r="S118" s="32">
        <v>2</v>
      </c>
      <c r="T118" s="8">
        <v>3</v>
      </c>
      <c r="U118" s="9" t="str">
        <f t="shared" si="21"/>
        <v>보통</v>
      </c>
      <c r="V118" s="33" t="s">
        <v>180</v>
      </c>
      <c r="W118" s="32">
        <v>1</v>
      </c>
      <c r="X118" s="8">
        <v>2</v>
      </c>
      <c r="Y118" s="9" t="str">
        <f t="shared" si="13"/>
        <v>낮음</v>
      </c>
      <c r="Z118" s="133"/>
      <c r="AA118" s="42"/>
      <c r="AB118" s="42"/>
      <c r="AC118" s="42"/>
      <c r="AD118" s="42"/>
      <c r="AE118" s="7"/>
    </row>
    <row r="119" spans="2:31">
      <c r="B119" s="134">
        <v>48</v>
      </c>
      <c r="C119" s="346"/>
      <c r="D119" s="140" t="s">
        <v>184</v>
      </c>
      <c r="E119" s="140" t="s">
        <v>108</v>
      </c>
      <c r="F119" s="5" t="s">
        <v>193</v>
      </c>
      <c r="G119" s="140"/>
      <c r="H119" s="5" t="s">
        <v>189</v>
      </c>
      <c r="I119" s="5" t="s">
        <v>284</v>
      </c>
      <c r="J119" s="5"/>
      <c r="K119" s="5"/>
      <c r="L119" s="5"/>
      <c r="M119" s="5"/>
      <c r="N119" s="5"/>
      <c r="O119" s="5"/>
      <c r="P119" s="5"/>
      <c r="Q119" s="5"/>
      <c r="R119" s="130" t="s">
        <v>59</v>
      </c>
      <c r="S119" s="32">
        <v>2</v>
      </c>
      <c r="T119" s="8">
        <v>3</v>
      </c>
      <c r="U119" s="9" t="str">
        <f t="shared" si="21"/>
        <v>보통</v>
      </c>
      <c r="V119" s="33" t="s">
        <v>177</v>
      </c>
      <c r="W119" s="32">
        <v>1</v>
      </c>
      <c r="X119" s="8">
        <v>2</v>
      </c>
      <c r="Y119" s="9" t="str">
        <f t="shared" si="13"/>
        <v>낮음</v>
      </c>
      <c r="Z119" s="133"/>
      <c r="AA119" s="42"/>
      <c r="AB119" s="42"/>
      <c r="AC119" s="42"/>
      <c r="AD119" s="42"/>
      <c r="AE119" s="7"/>
    </row>
    <row r="120" spans="2:31">
      <c r="B120" s="134">
        <v>49</v>
      </c>
      <c r="C120" s="346"/>
      <c r="D120" s="140" t="s">
        <v>186</v>
      </c>
      <c r="E120" s="140" t="s">
        <v>108</v>
      </c>
      <c r="F120" s="5" t="s">
        <v>193</v>
      </c>
      <c r="G120" s="140"/>
      <c r="H120" s="5" t="s">
        <v>190</v>
      </c>
      <c r="I120" s="5" t="s">
        <v>275</v>
      </c>
      <c r="J120" s="5"/>
      <c r="K120" s="5"/>
      <c r="L120" s="5"/>
      <c r="M120" s="5"/>
      <c r="N120" s="5"/>
      <c r="O120" s="140" t="s">
        <v>59</v>
      </c>
      <c r="P120" s="5"/>
      <c r="Q120" s="5"/>
      <c r="R120" s="129"/>
      <c r="S120" s="32">
        <v>2</v>
      </c>
      <c r="T120" s="8">
        <v>3</v>
      </c>
      <c r="U120" s="9" t="str">
        <f t="shared" si="21"/>
        <v>보통</v>
      </c>
      <c r="V120" s="33" t="s">
        <v>188</v>
      </c>
      <c r="W120" s="32">
        <v>1</v>
      </c>
      <c r="X120" s="8">
        <v>2</v>
      </c>
      <c r="Y120" s="9" t="s">
        <v>296</v>
      </c>
      <c r="Z120" s="133"/>
      <c r="AA120" s="42"/>
      <c r="AB120" s="42"/>
      <c r="AC120" s="42"/>
      <c r="AD120" s="42"/>
      <c r="AE120" s="7"/>
    </row>
    <row r="121" spans="2:31" ht="54">
      <c r="B121" s="134">
        <v>50</v>
      </c>
      <c r="C121" s="346"/>
      <c r="D121" s="342" t="s">
        <v>490</v>
      </c>
      <c r="E121" s="342" t="s">
        <v>108</v>
      </c>
      <c r="F121" s="168" t="s">
        <v>540</v>
      </c>
      <c r="G121" s="165" t="s">
        <v>544</v>
      </c>
      <c r="H121" s="168" t="s">
        <v>541</v>
      </c>
      <c r="I121" s="168" t="s">
        <v>275</v>
      </c>
      <c r="J121" s="165" t="s">
        <v>59</v>
      </c>
      <c r="K121" s="165"/>
      <c r="L121" s="168"/>
      <c r="M121" s="168"/>
      <c r="N121" s="168"/>
      <c r="O121" s="165"/>
      <c r="P121" s="168"/>
      <c r="Q121" s="168"/>
      <c r="R121" s="180"/>
      <c r="S121" s="171">
        <v>2</v>
      </c>
      <c r="T121" s="172">
        <v>3</v>
      </c>
      <c r="U121" s="173" t="str">
        <f t="shared" ref="U121" si="26">IF(AND(S121*T121&gt;=16,S121*T121&lt;=20),"매우높음",IF(AND(S121*T121&gt;=11,S121*T121&lt;=15),"높음",IF(AND(S121*T121&gt;=6,S121*T121&lt;=10),"보통",IF(AND(S121*T121&gt;=1,S121*T121&lt;=5),"낮음"))))</f>
        <v>보통</v>
      </c>
      <c r="V121" s="174" t="s">
        <v>542</v>
      </c>
      <c r="W121" s="171">
        <v>2</v>
      </c>
      <c r="X121" s="172">
        <v>2</v>
      </c>
      <c r="Y121" s="173" t="s">
        <v>296</v>
      </c>
      <c r="Z121" s="175"/>
      <c r="AA121" s="169"/>
      <c r="AB121" s="169"/>
      <c r="AC121" s="169"/>
      <c r="AD121" s="169"/>
      <c r="AE121" s="176"/>
    </row>
    <row r="122" spans="2:31" ht="54">
      <c r="B122" s="185">
        <v>51</v>
      </c>
      <c r="C122" s="346"/>
      <c r="D122" s="343"/>
      <c r="E122" s="343"/>
      <c r="F122" s="168" t="s">
        <v>545</v>
      </c>
      <c r="G122" s="165" t="s">
        <v>544</v>
      </c>
      <c r="H122" s="168" t="s">
        <v>543</v>
      </c>
      <c r="I122" s="168" t="s">
        <v>499</v>
      </c>
      <c r="J122" s="165" t="s">
        <v>59</v>
      </c>
      <c r="K122" s="165" t="s">
        <v>59</v>
      </c>
      <c r="L122" s="168"/>
      <c r="M122" s="168"/>
      <c r="N122" s="168"/>
      <c r="O122" s="165"/>
      <c r="P122" s="168"/>
      <c r="Q122" s="168"/>
      <c r="R122" s="180"/>
      <c r="S122" s="171">
        <v>2</v>
      </c>
      <c r="T122" s="172">
        <v>3</v>
      </c>
      <c r="U122" s="173" t="str">
        <f t="shared" ref="U122" si="27">IF(AND(S122*T122&gt;=16,S122*T122&lt;=20),"매우높음",IF(AND(S122*T122&gt;=11,S122*T122&lt;=15),"높음",IF(AND(S122*T122&gt;=6,S122*T122&lt;=10),"보통",IF(AND(S122*T122&gt;=1,S122*T122&lt;=5),"낮음"))))</f>
        <v>보통</v>
      </c>
      <c r="V122" s="174" t="s">
        <v>542</v>
      </c>
      <c r="W122" s="171">
        <v>2</v>
      </c>
      <c r="X122" s="172">
        <v>2</v>
      </c>
      <c r="Y122" s="173" t="s">
        <v>296</v>
      </c>
      <c r="Z122" s="175"/>
      <c r="AA122" s="169"/>
      <c r="AB122" s="169"/>
      <c r="AC122" s="169"/>
      <c r="AD122" s="169"/>
      <c r="AE122" s="176"/>
    </row>
    <row r="123" spans="2:31" ht="54">
      <c r="B123" s="185">
        <v>52</v>
      </c>
      <c r="C123" s="346"/>
      <c r="D123" s="343"/>
      <c r="E123" s="343"/>
      <c r="F123" s="168" t="s">
        <v>546</v>
      </c>
      <c r="G123" s="165" t="s">
        <v>544</v>
      </c>
      <c r="H123" s="168" t="s">
        <v>543</v>
      </c>
      <c r="I123" s="168" t="s">
        <v>499</v>
      </c>
      <c r="J123" s="165" t="s">
        <v>59</v>
      </c>
      <c r="K123" s="165" t="s">
        <v>59</v>
      </c>
      <c r="L123" s="168"/>
      <c r="M123" s="168"/>
      <c r="N123" s="168"/>
      <c r="O123" s="165"/>
      <c r="P123" s="168"/>
      <c r="Q123" s="168"/>
      <c r="R123" s="180"/>
      <c r="S123" s="171">
        <v>2</v>
      </c>
      <c r="T123" s="172">
        <v>3</v>
      </c>
      <c r="U123" s="173" t="str">
        <f t="shared" ref="U123" si="28">IF(AND(S123*T123&gt;=16,S123*T123&lt;=20),"매우높음",IF(AND(S123*T123&gt;=11,S123*T123&lt;=15),"높음",IF(AND(S123*T123&gt;=6,S123*T123&lt;=10),"보통",IF(AND(S123*T123&gt;=1,S123*T123&lt;=5),"낮음"))))</f>
        <v>보통</v>
      </c>
      <c r="V123" s="174" t="s">
        <v>542</v>
      </c>
      <c r="W123" s="171">
        <v>2</v>
      </c>
      <c r="X123" s="172">
        <v>2</v>
      </c>
      <c r="Y123" s="173" t="s">
        <v>296</v>
      </c>
      <c r="Z123" s="175"/>
      <c r="AA123" s="169"/>
      <c r="AB123" s="169"/>
      <c r="AC123" s="169"/>
      <c r="AD123" s="169"/>
      <c r="AE123" s="176"/>
    </row>
    <row r="124" spans="2:31" ht="27">
      <c r="B124" s="185">
        <v>53</v>
      </c>
      <c r="C124" s="346"/>
      <c r="D124" s="343"/>
      <c r="E124" s="343"/>
      <c r="F124" s="340" t="s">
        <v>547</v>
      </c>
      <c r="G124" s="165" t="s">
        <v>544</v>
      </c>
      <c r="H124" s="168" t="s">
        <v>550</v>
      </c>
      <c r="I124" s="168" t="s">
        <v>499</v>
      </c>
      <c r="J124" s="165" t="s">
        <v>59</v>
      </c>
      <c r="K124" s="165" t="s">
        <v>59</v>
      </c>
      <c r="L124" s="165" t="s">
        <v>59</v>
      </c>
      <c r="M124" s="168"/>
      <c r="N124" s="168"/>
      <c r="O124" s="165"/>
      <c r="P124" s="168"/>
      <c r="Q124" s="168"/>
      <c r="R124" s="180"/>
      <c r="S124" s="171">
        <v>2</v>
      </c>
      <c r="T124" s="172">
        <v>3</v>
      </c>
      <c r="U124" s="173" t="str">
        <f t="shared" ref="U124" si="29">IF(AND(S124*T124&gt;=16,S124*T124&lt;=20),"매우높음",IF(AND(S124*T124&gt;=11,S124*T124&lt;=15),"높음",IF(AND(S124*T124&gt;=6,S124*T124&lt;=10),"보통",IF(AND(S124*T124&gt;=1,S124*T124&lt;=5),"낮음"))))</f>
        <v>보통</v>
      </c>
      <c r="V124" s="174" t="s">
        <v>549</v>
      </c>
      <c r="W124" s="171">
        <v>2</v>
      </c>
      <c r="X124" s="172">
        <v>2</v>
      </c>
      <c r="Y124" s="173" t="s">
        <v>296</v>
      </c>
      <c r="Z124" s="175"/>
      <c r="AA124" s="169"/>
      <c r="AB124" s="169"/>
      <c r="AC124" s="169"/>
      <c r="AD124" s="169"/>
      <c r="AE124" s="176"/>
    </row>
    <row r="125" spans="2:31" ht="54.75" thickBot="1">
      <c r="B125" s="186">
        <v>54</v>
      </c>
      <c r="C125" s="347"/>
      <c r="D125" s="344"/>
      <c r="E125" s="344"/>
      <c r="F125" s="341"/>
      <c r="G125" s="187" t="s">
        <v>544</v>
      </c>
      <c r="H125" s="188" t="s">
        <v>548</v>
      </c>
      <c r="I125" s="188" t="s">
        <v>499</v>
      </c>
      <c r="J125" s="187" t="s">
        <v>59</v>
      </c>
      <c r="K125" s="187" t="s">
        <v>59</v>
      </c>
      <c r="L125" s="187" t="s">
        <v>59</v>
      </c>
      <c r="M125" s="188"/>
      <c r="N125" s="188"/>
      <c r="O125" s="187" t="s">
        <v>59</v>
      </c>
      <c r="P125" s="188"/>
      <c r="Q125" s="188"/>
      <c r="R125" s="189"/>
      <c r="S125" s="190">
        <v>2</v>
      </c>
      <c r="T125" s="191">
        <v>3</v>
      </c>
      <c r="U125" s="192" t="str">
        <f t="shared" ref="U125" si="30">IF(AND(S125*T125&gt;=16,S125*T125&lt;=20),"매우높음",IF(AND(S125*T125&gt;=11,S125*T125&lt;=15),"높음",IF(AND(S125*T125&gt;=6,S125*T125&lt;=10),"보통",IF(AND(S125*T125&gt;=1,S125*T125&lt;=5),"낮음"))))</f>
        <v>보통</v>
      </c>
      <c r="V125" s="193" t="s">
        <v>542</v>
      </c>
      <c r="W125" s="190">
        <v>2</v>
      </c>
      <c r="X125" s="191">
        <v>2</v>
      </c>
      <c r="Y125" s="192" t="s">
        <v>296</v>
      </c>
      <c r="Z125" s="194"/>
      <c r="AA125" s="195"/>
      <c r="AB125" s="195"/>
      <c r="AC125" s="195"/>
      <c r="AD125" s="195"/>
      <c r="AE125" s="196"/>
    </row>
    <row r="126" spans="2:31">
      <c r="B126" s="57"/>
      <c r="C126" s="58"/>
      <c r="D126" s="68"/>
      <c r="E126" s="68"/>
      <c r="F126" s="68"/>
      <c r="G126" s="67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67"/>
      <c r="V126" s="58"/>
      <c r="W126" s="65"/>
      <c r="X126" s="65"/>
      <c r="Y126" s="66"/>
      <c r="Z126" s="67"/>
      <c r="AA126" s="67"/>
      <c r="AB126" s="67"/>
      <c r="AC126" s="67"/>
      <c r="AD126" s="67"/>
      <c r="AE126" s="68"/>
    </row>
    <row r="127" spans="2:31" ht="15.6" customHeight="1">
      <c r="B127" s="57"/>
      <c r="C127" s="58"/>
      <c r="D127" s="68"/>
      <c r="E127" s="68"/>
      <c r="F127" s="71"/>
      <c r="G127" s="67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67"/>
      <c r="V127" s="58"/>
      <c r="W127" s="65"/>
      <c r="X127" s="65"/>
      <c r="Y127" s="66"/>
      <c r="Z127" s="67"/>
      <c r="AA127" s="67"/>
      <c r="AB127" s="67"/>
      <c r="AC127" s="67"/>
      <c r="AD127" s="67"/>
      <c r="AE127" s="68"/>
    </row>
    <row r="128" spans="2:31">
      <c r="B128" s="57"/>
      <c r="C128" s="58"/>
      <c r="V128" s="69"/>
      <c r="W128" s="65"/>
      <c r="X128" s="65"/>
      <c r="Y128" s="66"/>
      <c r="Z128" s="67"/>
      <c r="AA128" s="67"/>
      <c r="AB128" s="67"/>
      <c r="AC128" s="67"/>
      <c r="AD128" s="67"/>
      <c r="AE128" s="68"/>
    </row>
    <row r="142" spans="6:6">
      <c r="F142" s="48"/>
    </row>
    <row r="144" spans="6:6">
      <c r="F144" s="48"/>
    </row>
  </sheetData>
  <mergeCells count="143">
    <mergeCell ref="G29:G40"/>
    <mergeCell ref="F33:F36"/>
    <mergeCell ref="F37:F38"/>
    <mergeCell ref="F39:F40"/>
    <mergeCell ref="F41:F44"/>
    <mergeCell ref="G41:G54"/>
    <mergeCell ref="F45:F46"/>
    <mergeCell ref="F47:F48"/>
    <mergeCell ref="F49:F50"/>
    <mergeCell ref="F51:F54"/>
    <mergeCell ref="F29:F32"/>
    <mergeCell ref="E6:E8"/>
    <mergeCell ref="E55:E71"/>
    <mergeCell ref="F55:F58"/>
    <mergeCell ref="F22:F23"/>
    <mergeCell ref="F24:F26"/>
    <mergeCell ref="F68:F71"/>
    <mergeCell ref="F27:F28"/>
    <mergeCell ref="E29:E40"/>
    <mergeCell ref="E24:E28"/>
    <mergeCell ref="F65:F67"/>
    <mergeCell ref="G6:G8"/>
    <mergeCell ref="F7:F8"/>
    <mergeCell ref="G27:G28"/>
    <mergeCell ref="F10:F12"/>
    <mergeCell ref="F13:F14"/>
    <mergeCell ref="F15:F16"/>
    <mergeCell ref="F17:F18"/>
    <mergeCell ref="F19:F21"/>
    <mergeCell ref="G9:G23"/>
    <mergeCell ref="G24:G26"/>
    <mergeCell ref="J4:R4"/>
    <mergeCell ref="AE4:AE5"/>
    <mergeCell ref="AC2:AD2"/>
    <mergeCell ref="AC3:AD3"/>
    <mergeCell ref="B2:D2"/>
    <mergeCell ref="B3:D3"/>
    <mergeCell ref="F2:AB3"/>
    <mergeCell ref="Z4:AD4"/>
    <mergeCell ref="W4:Y4"/>
    <mergeCell ref="F4:F5"/>
    <mergeCell ref="G4:G5"/>
    <mergeCell ref="V4:V5"/>
    <mergeCell ref="H4:H5"/>
    <mergeCell ref="S4:U4"/>
    <mergeCell ref="B4:B5"/>
    <mergeCell ref="D4:D5"/>
    <mergeCell ref="E4:E5"/>
    <mergeCell ref="C4:C5"/>
    <mergeCell ref="D6:D23"/>
    <mergeCell ref="I4:I5"/>
    <mergeCell ref="D102:D105"/>
    <mergeCell ref="E102:E103"/>
    <mergeCell ref="E104:E105"/>
    <mergeCell ref="D106:D109"/>
    <mergeCell ref="E106:E107"/>
    <mergeCell ref="E108:E109"/>
    <mergeCell ref="D24:D71"/>
    <mergeCell ref="D72:D86"/>
    <mergeCell ref="E41:E54"/>
    <mergeCell ref="E72:E86"/>
    <mergeCell ref="F72:F75"/>
    <mergeCell ref="G72:G86"/>
    <mergeCell ref="F76:F77"/>
    <mergeCell ref="F78:F79"/>
    <mergeCell ref="F80:F81"/>
    <mergeCell ref="F82:F84"/>
    <mergeCell ref="F85:F86"/>
    <mergeCell ref="G55:G71"/>
    <mergeCell ref="F59:F60"/>
    <mergeCell ref="F61:F62"/>
    <mergeCell ref="F63:F64"/>
    <mergeCell ref="E9:E21"/>
    <mergeCell ref="B49:B50"/>
    <mergeCell ref="B51:B54"/>
    <mergeCell ref="B55:B58"/>
    <mergeCell ref="B17:B18"/>
    <mergeCell ref="B19:B21"/>
    <mergeCell ref="B24:B26"/>
    <mergeCell ref="B27:B28"/>
    <mergeCell ref="B29:B32"/>
    <mergeCell ref="B33:B36"/>
    <mergeCell ref="B37:B38"/>
    <mergeCell ref="B39:B40"/>
    <mergeCell ref="B41:B44"/>
    <mergeCell ref="C6:C86"/>
    <mergeCell ref="B7:B8"/>
    <mergeCell ref="B10:B12"/>
    <mergeCell ref="B13:B14"/>
    <mergeCell ref="B15:B16"/>
    <mergeCell ref="B110:B111"/>
    <mergeCell ref="B112:B113"/>
    <mergeCell ref="B85:B86"/>
    <mergeCell ref="B102:B103"/>
    <mergeCell ref="B104:B105"/>
    <mergeCell ref="B106:B107"/>
    <mergeCell ref="B108:B109"/>
    <mergeCell ref="B72:B75"/>
    <mergeCell ref="B76:B77"/>
    <mergeCell ref="B78:B79"/>
    <mergeCell ref="B80:B81"/>
    <mergeCell ref="B82:B84"/>
    <mergeCell ref="B59:B60"/>
    <mergeCell ref="B61:B62"/>
    <mergeCell ref="B63:B64"/>
    <mergeCell ref="B65:B67"/>
    <mergeCell ref="B68:B71"/>
    <mergeCell ref="B45:B46"/>
    <mergeCell ref="B47:B48"/>
    <mergeCell ref="G114:G116"/>
    <mergeCell ref="B87:B90"/>
    <mergeCell ref="D87:D101"/>
    <mergeCell ref="B91:B92"/>
    <mergeCell ref="F91:F92"/>
    <mergeCell ref="B93:B94"/>
    <mergeCell ref="F93:F94"/>
    <mergeCell ref="B95:B96"/>
    <mergeCell ref="E87:E88"/>
    <mergeCell ref="G89:G90"/>
    <mergeCell ref="F89:F90"/>
    <mergeCell ref="G91:G92"/>
    <mergeCell ref="G93:G94"/>
    <mergeCell ref="G97:G101"/>
    <mergeCell ref="F97:F101"/>
    <mergeCell ref="F112:F113"/>
    <mergeCell ref="F102:F103"/>
    <mergeCell ref="F104:F105"/>
    <mergeCell ref="F106:F107"/>
    <mergeCell ref="F108:F109"/>
    <mergeCell ref="F110:F111"/>
    <mergeCell ref="D110:D113"/>
    <mergeCell ref="E110:E111"/>
    <mergeCell ref="E112:E113"/>
    <mergeCell ref="B97:B101"/>
    <mergeCell ref="F124:F125"/>
    <mergeCell ref="E121:E125"/>
    <mergeCell ref="D121:D125"/>
    <mergeCell ref="C118:C125"/>
    <mergeCell ref="B114:B116"/>
    <mergeCell ref="D114:D117"/>
    <mergeCell ref="E114:E116"/>
    <mergeCell ref="F114:F116"/>
    <mergeCell ref="C102:C117"/>
  </mergeCells>
  <phoneticPr fontId="3" type="noConversion"/>
  <dataValidations disablePrompts="1" count="11">
    <dataValidation type="list" allowBlank="1" showInputMessage="1" showErrorMessage="1" sqref="IH65435:IH65436 ALV65435:ALV65436 ABZ65435:ABZ65436 SD65435:SD65436 WUT982939:WUT982940 WKX982939:WKX982940 WBB982939:WBB982940 VRF982939:VRF982940 VHJ982939:VHJ982940 UXN982939:UXN982940 UNR982939:UNR982940 UDV982939:UDV982940 TTZ982939:TTZ982940 TKD982939:TKD982940 TAH982939:TAH982940 SQL982939:SQL982940 SGP982939:SGP982940 RWT982939:RWT982940 RMX982939:RMX982940 RDB982939:RDB982940 QTF982939:QTF982940 QJJ982939:QJJ982940 PZN982939:PZN982940 PPR982939:PPR982940 PFV982939:PFV982940 OVZ982939:OVZ982940 OMD982939:OMD982940 OCH982939:OCH982940 NSL982939:NSL982940 NIP982939:NIP982940 MYT982939:MYT982940 MOX982939:MOX982940 MFB982939:MFB982940 LVF982939:LVF982940 LLJ982939:LLJ982940 LBN982939:LBN982940 KRR982939:KRR982940 KHV982939:KHV982940 JXZ982939:JXZ982940 JOD982939:JOD982940 JEH982939:JEH982940 IUL982939:IUL982940 IKP982939:IKP982940 IAT982939:IAT982940 HQX982939:HQX982940 HHB982939:HHB982940 GXF982939:GXF982940 GNJ982939:GNJ982940 GDN982939:GDN982940 FTR982939:FTR982940 FJV982939:FJV982940 EZZ982939:EZZ982940 EQD982939:EQD982940 EGH982939:EGH982940 DWL982939:DWL982940 DMP982939:DMP982940 DCT982939:DCT982940 CSX982939:CSX982940 CJB982939:CJB982940 BZF982939:BZF982940 BPJ982939:BPJ982940 BFN982939:BFN982940 AVR982939:AVR982940 ALV982939:ALV982940 ABZ982939:ABZ982940 SD982939:SD982940 IH982939:IH982940 WUT917403:WUT917404 WKX917403:WKX917404 WBB917403:WBB917404 VRF917403:VRF917404 VHJ917403:VHJ917404 UXN917403:UXN917404 UNR917403:UNR917404 UDV917403:UDV917404 TTZ917403:TTZ917404 TKD917403:TKD917404 TAH917403:TAH917404 SQL917403:SQL917404 SGP917403:SGP917404 RWT917403:RWT917404 RMX917403:RMX917404 RDB917403:RDB917404 QTF917403:QTF917404 QJJ917403:QJJ917404 PZN917403:PZN917404 PPR917403:PPR917404 PFV917403:PFV917404 OVZ917403:OVZ917404 OMD917403:OMD917404 OCH917403:OCH917404 NSL917403:NSL917404 NIP917403:NIP917404 MYT917403:MYT917404 MOX917403:MOX917404 MFB917403:MFB917404 LVF917403:LVF917404 LLJ917403:LLJ917404 LBN917403:LBN917404 KRR917403:KRR917404 KHV917403:KHV917404 JXZ917403:JXZ917404 JOD917403:JOD917404 JEH917403:JEH917404 IUL917403:IUL917404 IKP917403:IKP917404 IAT917403:IAT917404 HQX917403:HQX917404 HHB917403:HHB917404 GXF917403:GXF917404 GNJ917403:GNJ917404 GDN917403:GDN917404 FTR917403:FTR917404 FJV917403:FJV917404 EZZ917403:EZZ917404 EQD917403:EQD917404 EGH917403:EGH917404 DWL917403:DWL917404 DMP917403:DMP917404 DCT917403:DCT917404 CSX917403:CSX917404 CJB917403:CJB917404 BZF917403:BZF917404 BPJ917403:BPJ917404 BFN917403:BFN917404 AVR917403:AVR917404 ALV917403:ALV917404 ABZ917403:ABZ917404 SD917403:SD917404 IH917403:IH917404 WUT851867:WUT851868 WKX851867:WKX851868 WBB851867:WBB851868 VRF851867:VRF851868 VHJ851867:VHJ851868 UXN851867:UXN851868 UNR851867:UNR851868 UDV851867:UDV851868 TTZ851867:TTZ851868 TKD851867:TKD851868 TAH851867:TAH851868 SQL851867:SQL851868 SGP851867:SGP851868 RWT851867:RWT851868 RMX851867:RMX851868 RDB851867:RDB851868 QTF851867:QTF851868 QJJ851867:QJJ851868 PZN851867:PZN851868 PPR851867:PPR851868 PFV851867:PFV851868 OVZ851867:OVZ851868 OMD851867:OMD851868 OCH851867:OCH851868 NSL851867:NSL851868 NIP851867:NIP851868 MYT851867:MYT851868 MOX851867:MOX851868 MFB851867:MFB851868 LVF851867:LVF851868 LLJ851867:LLJ851868 LBN851867:LBN851868 KRR851867:KRR851868 KHV851867:KHV851868 JXZ851867:JXZ851868 JOD851867:JOD851868 JEH851867:JEH851868 IUL851867:IUL851868 IKP851867:IKP851868 IAT851867:IAT851868 HQX851867:HQX851868 HHB851867:HHB851868 GXF851867:GXF851868 GNJ851867:GNJ851868 GDN851867:GDN851868 FTR851867:FTR851868 FJV851867:FJV851868 EZZ851867:EZZ851868 EQD851867:EQD851868 EGH851867:EGH851868 DWL851867:DWL851868 DMP851867:DMP851868 DCT851867:DCT851868 CSX851867:CSX851868 CJB851867:CJB851868 BZF851867:BZF851868 BPJ851867:BPJ851868 BFN851867:BFN851868 AVR851867:AVR851868 ALV851867:ALV851868 ABZ851867:ABZ851868 SD851867:SD851868 IH851867:IH851868 WUT786331:WUT786332 WKX786331:WKX786332 WBB786331:WBB786332 VRF786331:VRF786332 VHJ786331:VHJ786332 UXN786331:UXN786332 UNR786331:UNR786332 UDV786331:UDV786332 TTZ786331:TTZ786332 TKD786331:TKD786332 TAH786331:TAH786332 SQL786331:SQL786332 SGP786331:SGP786332 RWT786331:RWT786332 RMX786331:RMX786332 RDB786331:RDB786332 QTF786331:QTF786332 QJJ786331:QJJ786332 PZN786331:PZN786332 PPR786331:PPR786332 PFV786331:PFV786332 OVZ786331:OVZ786332 OMD786331:OMD786332 OCH786331:OCH786332 NSL786331:NSL786332 NIP786331:NIP786332 MYT786331:MYT786332 MOX786331:MOX786332 MFB786331:MFB786332 LVF786331:LVF786332 LLJ786331:LLJ786332 LBN786331:LBN786332 KRR786331:KRR786332 KHV786331:KHV786332 JXZ786331:JXZ786332 JOD786331:JOD786332 JEH786331:JEH786332 IUL786331:IUL786332 IKP786331:IKP786332 IAT786331:IAT786332 HQX786331:HQX786332 HHB786331:HHB786332 GXF786331:GXF786332 GNJ786331:GNJ786332 GDN786331:GDN786332 FTR786331:FTR786332 FJV786331:FJV786332 EZZ786331:EZZ786332 EQD786331:EQD786332 EGH786331:EGH786332 DWL786331:DWL786332 DMP786331:DMP786332 DCT786331:DCT786332 CSX786331:CSX786332 CJB786331:CJB786332 BZF786331:BZF786332 BPJ786331:BPJ786332 BFN786331:BFN786332 AVR786331:AVR786332 ALV786331:ALV786332 ABZ786331:ABZ786332 SD786331:SD786332 IH786331:IH786332 WUT720795:WUT720796 WKX720795:WKX720796 WBB720795:WBB720796 VRF720795:VRF720796 VHJ720795:VHJ720796 UXN720795:UXN720796 UNR720795:UNR720796 UDV720795:UDV720796 TTZ720795:TTZ720796 TKD720795:TKD720796 TAH720795:TAH720796 SQL720795:SQL720796 SGP720795:SGP720796 RWT720795:RWT720796 RMX720795:RMX720796 RDB720795:RDB720796 QTF720795:QTF720796 QJJ720795:QJJ720796 PZN720795:PZN720796 PPR720795:PPR720796 PFV720795:PFV720796 OVZ720795:OVZ720796 OMD720795:OMD720796 OCH720795:OCH720796 NSL720795:NSL720796 NIP720795:NIP720796 MYT720795:MYT720796 MOX720795:MOX720796 MFB720795:MFB720796 LVF720795:LVF720796 LLJ720795:LLJ720796 LBN720795:LBN720796 KRR720795:KRR720796 KHV720795:KHV720796 JXZ720795:JXZ720796 JOD720795:JOD720796 JEH720795:JEH720796 IUL720795:IUL720796 IKP720795:IKP720796 IAT720795:IAT720796 HQX720795:HQX720796 HHB720795:HHB720796 GXF720795:GXF720796 GNJ720795:GNJ720796 GDN720795:GDN720796 FTR720795:FTR720796 FJV720795:FJV720796 EZZ720795:EZZ720796 EQD720795:EQD720796 EGH720795:EGH720796 DWL720795:DWL720796 DMP720795:DMP720796 DCT720795:DCT720796 CSX720795:CSX720796 CJB720795:CJB720796 BZF720795:BZF720796 BPJ720795:BPJ720796 BFN720795:BFN720796 AVR720795:AVR720796 ALV720795:ALV720796 ABZ720795:ABZ720796 SD720795:SD720796 IH720795:IH720796 WUT655259:WUT655260 WKX655259:WKX655260 WBB655259:WBB655260 VRF655259:VRF655260 VHJ655259:VHJ655260 UXN655259:UXN655260 UNR655259:UNR655260 UDV655259:UDV655260 TTZ655259:TTZ655260 TKD655259:TKD655260 TAH655259:TAH655260 SQL655259:SQL655260 SGP655259:SGP655260 RWT655259:RWT655260 RMX655259:RMX655260 RDB655259:RDB655260 QTF655259:QTF655260 QJJ655259:QJJ655260 PZN655259:PZN655260 PPR655259:PPR655260 PFV655259:PFV655260 OVZ655259:OVZ655260 OMD655259:OMD655260 OCH655259:OCH655260 NSL655259:NSL655260 NIP655259:NIP655260 MYT655259:MYT655260 MOX655259:MOX655260 MFB655259:MFB655260 LVF655259:LVF655260 LLJ655259:LLJ655260 LBN655259:LBN655260 KRR655259:KRR655260 KHV655259:KHV655260 JXZ655259:JXZ655260 JOD655259:JOD655260 JEH655259:JEH655260 IUL655259:IUL655260 IKP655259:IKP655260 IAT655259:IAT655260 HQX655259:HQX655260 HHB655259:HHB655260 GXF655259:GXF655260 GNJ655259:GNJ655260 GDN655259:GDN655260 FTR655259:FTR655260 FJV655259:FJV655260 EZZ655259:EZZ655260 EQD655259:EQD655260 EGH655259:EGH655260 DWL655259:DWL655260 DMP655259:DMP655260 DCT655259:DCT655260 CSX655259:CSX655260 CJB655259:CJB655260 BZF655259:BZF655260 BPJ655259:BPJ655260 BFN655259:BFN655260 AVR655259:AVR655260 ALV655259:ALV655260 ABZ655259:ABZ655260 SD655259:SD655260 IH655259:IH655260 WUT589723:WUT589724 WKX589723:WKX589724 WBB589723:WBB589724 VRF589723:VRF589724 VHJ589723:VHJ589724 UXN589723:UXN589724 UNR589723:UNR589724 UDV589723:UDV589724 TTZ589723:TTZ589724 TKD589723:TKD589724 TAH589723:TAH589724 SQL589723:SQL589724 SGP589723:SGP589724 RWT589723:RWT589724 RMX589723:RMX589724 RDB589723:RDB589724 QTF589723:QTF589724 QJJ589723:QJJ589724 PZN589723:PZN589724 PPR589723:PPR589724 PFV589723:PFV589724 OVZ589723:OVZ589724 OMD589723:OMD589724 OCH589723:OCH589724 NSL589723:NSL589724 NIP589723:NIP589724 MYT589723:MYT589724 MOX589723:MOX589724 MFB589723:MFB589724 LVF589723:LVF589724 LLJ589723:LLJ589724 LBN589723:LBN589724 KRR589723:KRR589724 KHV589723:KHV589724 JXZ589723:JXZ589724 JOD589723:JOD589724 JEH589723:JEH589724 IUL589723:IUL589724 IKP589723:IKP589724 IAT589723:IAT589724 HQX589723:HQX589724 HHB589723:HHB589724 GXF589723:GXF589724 GNJ589723:GNJ589724 GDN589723:GDN589724 FTR589723:FTR589724 FJV589723:FJV589724 EZZ589723:EZZ589724 EQD589723:EQD589724 EGH589723:EGH589724 DWL589723:DWL589724 DMP589723:DMP589724 DCT589723:DCT589724 CSX589723:CSX589724 CJB589723:CJB589724 BZF589723:BZF589724 BPJ589723:BPJ589724 BFN589723:BFN589724 AVR589723:AVR589724 ALV589723:ALV589724 ABZ589723:ABZ589724 SD589723:SD589724 IH589723:IH589724 WUT524187:WUT524188 WKX524187:WKX524188 WBB524187:WBB524188 VRF524187:VRF524188 VHJ524187:VHJ524188 UXN524187:UXN524188 UNR524187:UNR524188 UDV524187:UDV524188 TTZ524187:TTZ524188 TKD524187:TKD524188 TAH524187:TAH524188 SQL524187:SQL524188 SGP524187:SGP524188 RWT524187:RWT524188 RMX524187:RMX524188 RDB524187:RDB524188 QTF524187:QTF524188 QJJ524187:QJJ524188 PZN524187:PZN524188 PPR524187:PPR524188 PFV524187:PFV524188 OVZ524187:OVZ524188 OMD524187:OMD524188 OCH524187:OCH524188 NSL524187:NSL524188 NIP524187:NIP524188 MYT524187:MYT524188 MOX524187:MOX524188 MFB524187:MFB524188 LVF524187:LVF524188 LLJ524187:LLJ524188 LBN524187:LBN524188 KRR524187:KRR524188 KHV524187:KHV524188 JXZ524187:JXZ524188 JOD524187:JOD524188 JEH524187:JEH524188 IUL524187:IUL524188 IKP524187:IKP524188 IAT524187:IAT524188 HQX524187:HQX524188 HHB524187:HHB524188 GXF524187:GXF524188 GNJ524187:GNJ524188 GDN524187:GDN524188 FTR524187:FTR524188 FJV524187:FJV524188 EZZ524187:EZZ524188 EQD524187:EQD524188 EGH524187:EGH524188 DWL524187:DWL524188 DMP524187:DMP524188 DCT524187:DCT524188 CSX524187:CSX524188 CJB524187:CJB524188 BZF524187:BZF524188 BPJ524187:BPJ524188 BFN524187:BFN524188 AVR524187:AVR524188 ALV524187:ALV524188 ABZ524187:ABZ524188 SD524187:SD524188 IH524187:IH524188 WUT458651:WUT458652 WKX458651:WKX458652 WBB458651:WBB458652 VRF458651:VRF458652 VHJ458651:VHJ458652 UXN458651:UXN458652 UNR458651:UNR458652 UDV458651:UDV458652 TTZ458651:TTZ458652 TKD458651:TKD458652 TAH458651:TAH458652 SQL458651:SQL458652 SGP458651:SGP458652 RWT458651:RWT458652 RMX458651:RMX458652 RDB458651:RDB458652 QTF458651:QTF458652 QJJ458651:QJJ458652 PZN458651:PZN458652 PPR458651:PPR458652 PFV458651:PFV458652 OVZ458651:OVZ458652 OMD458651:OMD458652 OCH458651:OCH458652 NSL458651:NSL458652 NIP458651:NIP458652 MYT458651:MYT458652 MOX458651:MOX458652 MFB458651:MFB458652 LVF458651:LVF458652 LLJ458651:LLJ458652 LBN458651:LBN458652 KRR458651:KRR458652 KHV458651:KHV458652 JXZ458651:JXZ458652 JOD458651:JOD458652 JEH458651:JEH458652 IUL458651:IUL458652 IKP458651:IKP458652 IAT458651:IAT458652 HQX458651:HQX458652 HHB458651:HHB458652 GXF458651:GXF458652 GNJ458651:GNJ458652 GDN458651:GDN458652 FTR458651:FTR458652 FJV458651:FJV458652 EZZ458651:EZZ458652 EQD458651:EQD458652 EGH458651:EGH458652 DWL458651:DWL458652 DMP458651:DMP458652 DCT458651:DCT458652 CSX458651:CSX458652 CJB458651:CJB458652 BZF458651:BZF458652 BPJ458651:BPJ458652 BFN458651:BFN458652 AVR458651:AVR458652 ALV458651:ALV458652 ABZ458651:ABZ458652 SD458651:SD458652 IH458651:IH458652 WUT393115:WUT393116 WKX393115:WKX393116 WBB393115:WBB393116 VRF393115:VRF393116 VHJ393115:VHJ393116 UXN393115:UXN393116 UNR393115:UNR393116 UDV393115:UDV393116 TTZ393115:TTZ393116 TKD393115:TKD393116 TAH393115:TAH393116 SQL393115:SQL393116 SGP393115:SGP393116 RWT393115:RWT393116 RMX393115:RMX393116 RDB393115:RDB393116 QTF393115:QTF393116 QJJ393115:QJJ393116 PZN393115:PZN393116 PPR393115:PPR393116 PFV393115:PFV393116 OVZ393115:OVZ393116 OMD393115:OMD393116 OCH393115:OCH393116 NSL393115:NSL393116 NIP393115:NIP393116 MYT393115:MYT393116 MOX393115:MOX393116 MFB393115:MFB393116 LVF393115:LVF393116 LLJ393115:LLJ393116 LBN393115:LBN393116 KRR393115:KRR393116 KHV393115:KHV393116 JXZ393115:JXZ393116 JOD393115:JOD393116 JEH393115:JEH393116 IUL393115:IUL393116 IKP393115:IKP393116 IAT393115:IAT393116 HQX393115:HQX393116 HHB393115:HHB393116 GXF393115:GXF393116 GNJ393115:GNJ393116 GDN393115:GDN393116 FTR393115:FTR393116 FJV393115:FJV393116 EZZ393115:EZZ393116 EQD393115:EQD393116 EGH393115:EGH393116 DWL393115:DWL393116 DMP393115:DMP393116 DCT393115:DCT393116 CSX393115:CSX393116 CJB393115:CJB393116 BZF393115:BZF393116 BPJ393115:BPJ393116 BFN393115:BFN393116 AVR393115:AVR393116 ALV393115:ALV393116 ABZ393115:ABZ393116 SD393115:SD393116 IH393115:IH393116 WUT327579:WUT327580 WKX327579:WKX327580 WBB327579:WBB327580 VRF327579:VRF327580 VHJ327579:VHJ327580 UXN327579:UXN327580 UNR327579:UNR327580 UDV327579:UDV327580 TTZ327579:TTZ327580 TKD327579:TKD327580 TAH327579:TAH327580 SQL327579:SQL327580 SGP327579:SGP327580 RWT327579:RWT327580 RMX327579:RMX327580 RDB327579:RDB327580 QTF327579:QTF327580 QJJ327579:QJJ327580 PZN327579:PZN327580 PPR327579:PPR327580 PFV327579:PFV327580 OVZ327579:OVZ327580 OMD327579:OMD327580 OCH327579:OCH327580 NSL327579:NSL327580 NIP327579:NIP327580 MYT327579:MYT327580 MOX327579:MOX327580 MFB327579:MFB327580 LVF327579:LVF327580 LLJ327579:LLJ327580 LBN327579:LBN327580 KRR327579:KRR327580 KHV327579:KHV327580 JXZ327579:JXZ327580 JOD327579:JOD327580 JEH327579:JEH327580 IUL327579:IUL327580 IKP327579:IKP327580 IAT327579:IAT327580 HQX327579:HQX327580 HHB327579:HHB327580 GXF327579:GXF327580 GNJ327579:GNJ327580 GDN327579:GDN327580 FTR327579:FTR327580 FJV327579:FJV327580 EZZ327579:EZZ327580 EQD327579:EQD327580 EGH327579:EGH327580 DWL327579:DWL327580 DMP327579:DMP327580 DCT327579:DCT327580 CSX327579:CSX327580 CJB327579:CJB327580 BZF327579:BZF327580 BPJ327579:BPJ327580 BFN327579:BFN327580 AVR327579:AVR327580 ALV327579:ALV327580 ABZ327579:ABZ327580 SD327579:SD327580 IH327579:IH327580 WUT262043:WUT262044 WKX262043:WKX262044 WBB262043:WBB262044 VRF262043:VRF262044 VHJ262043:VHJ262044 UXN262043:UXN262044 UNR262043:UNR262044 UDV262043:UDV262044 TTZ262043:TTZ262044 TKD262043:TKD262044 TAH262043:TAH262044 SQL262043:SQL262044 SGP262043:SGP262044 RWT262043:RWT262044 RMX262043:RMX262044 RDB262043:RDB262044 QTF262043:QTF262044 QJJ262043:QJJ262044 PZN262043:PZN262044 PPR262043:PPR262044 PFV262043:PFV262044 OVZ262043:OVZ262044 OMD262043:OMD262044 OCH262043:OCH262044 NSL262043:NSL262044 NIP262043:NIP262044 MYT262043:MYT262044 MOX262043:MOX262044 MFB262043:MFB262044 LVF262043:LVF262044 LLJ262043:LLJ262044 LBN262043:LBN262044 KRR262043:KRR262044 KHV262043:KHV262044 JXZ262043:JXZ262044 JOD262043:JOD262044 JEH262043:JEH262044 IUL262043:IUL262044 IKP262043:IKP262044 IAT262043:IAT262044 HQX262043:HQX262044 HHB262043:HHB262044 GXF262043:GXF262044 GNJ262043:GNJ262044 GDN262043:GDN262044 FTR262043:FTR262044 FJV262043:FJV262044 EZZ262043:EZZ262044 EQD262043:EQD262044 EGH262043:EGH262044 DWL262043:DWL262044 DMP262043:DMP262044 DCT262043:DCT262044 CSX262043:CSX262044 CJB262043:CJB262044 BZF262043:BZF262044 BPJ262043:BPJ262044 BFN262043:BFN262044 AVR262043:AVR262044 ALV262043:ALV262044 ABZ262043:ABZ262044 SD262043:SD262044 IH262043:IH262044 WUT196507:WUT196508 WKX196507:WKX196508 WBB196507:WBB196508 VRF196507:VRF196508 VHJ196507:VHJ196508 UXN196507:UXN196508 UNR196507:UNR196508 UDV196507:UDV196508 TTZ196507:TTZ196508 TKD196507:TKD196508 TAH196507:TAH196508 SQL196507:SQL196508 SGP196507:SGP196508 RWT196507:RWT196508 RMX196507:RMX196508 RDB196507:RDB196508 QTF196507:QTF196508 QJJ196507:QJJ196508 PZN196507:PZN196508 PPR196507:PPR196508 PFV196507:PFV196508 OVZ196507:OVZ196508 OMD196507:OMD196508 OCH196507:OCH196508 NSL196507:NSL196508 NIP196507:NIP196508 MYT196507:MYT196508 MOX196507:MOX196508 MFB196507:MFB196508 LVF196507:LVF196508 LLJ196507:LLJ196508 LBN196507:LBN196508 KRR196507:KRR196508 KHV196507:KHV196508 JXZ196507:JXZ196508 JOD196507:JOD196508 JEH196507:JEH196508 IUL196507:IUL196508 IKP196507:IKP196508 IAT196507:IAT196508 HQX196507:HQX196508 HHB196507:HHB196508 GXF196507:GXF196508 GNJ196507:GNJ196508 GDN196507:GDN196508 FTR196507:FTR196508 FJV196507:FJV196508 EZZ196507:EZZ196508 EQD196507:EQD196508 EGH196507:EGH196508 DWL196507:DWL196508 DMP196507:DMP196508 DCT196507:DCT196508 CSX196507:CSX196508 CJB196507:CJB196508 BZF196507:BZF196508 BPJ196507:BPJ196508 BFN196507:BFN196508 AVR196507:AVR196508 ALV196507:ALV196508 ABZ196507:ABZ196508 SD196507:SD196508 IH196507:IH196508 WUT130971:WUT130972 WKX130971:WKX130972 WBB130971:WBB130972 VRF130971:VRF130972 VHJ130971:VHJ130972 UXN130971:UXN130972 UNR130971:UNR130972 UDV130971:UDV130972 TTZ130971:TTZ130972 TKD130971:TKD130972 TAH130971:TAH130972 SQL130971:SQL130972 SGP130971:SGP130972 RWT130971:RWT130972 RMX130971:RMX130972 RDB130971:RDB130972 QTF130971:QTF130972 QJJ130971:QJJ130972 PZN130971:PZN130972 PPR130971:PPR130972 PFV130971:PFV130972 OVZ130971:OVZ130972 OMD130971:OMD130972 OCH130971:OCH130972 NSL130971:NSL130972 NIP130971:NIP130972 MYT130971:MYT130972 MOX130971:MOX130972 MFB130971:MFB130972 LVF130971:LVF130972 LLJ130971:LLJ130972 LBN130971:LBN130972 KRR130971:KRR130972 KHV130971:KHV130972 JXZ130971:JXZ130972 JOD130971:JOD130972 JEH130971:JEH130972 IUL130971:IUL130972 IKP130971:IKP130972 IAT130971:IAT130972 HQX130971:HQX130972 HHB130971:HHB130972 GXF130971:GXF130972 GNJ130971:GNJ130972 GDN130971:GDN130972 FTR130971:FTR130972 FJV130971:FJV130972 EZZ130971:EZZ130972 EQD130971:EQD130972 EGH130971:EGH130972 DWL130971:DWL130972 DMP130971:DMP130972 DCT130971:DCT130972 CSX130971:CSX130972 CJB130971:CJB130972 BZF130971:BZF130972 BPJ130971:BPJ130972 BFN130971:BFN130972 AVR130971:AVR130972 ALV130971:ALV130972 ABZ130971:ABZ130972 SD130971:SD130972 IH130971:IH130972 WUT65435:WUT65436 WKX65435:WKX65436 WBB65435:WBB65436 VRF65435:VRF65436 VHJ65435:VHJ65436 UXN65435:UXN65436 UNR65435:UNR65436 UDV65435:UDV65436 TTZ65435:TTZ65436 TKD65435:TKD65436 TAH65435:TAH65436 SQL65435:SQL65436 SGP65435:SGP65436 RWT65435:RWT65436 RMX65435:RMX65436 RDB65435:RDB65436 QTF65435:QTF65436 QJJ65435:QJJ65436 PZN65435:PZN65436 PPR65435:PPR65436 PFV65435:PFV65436 OVZ65435:OVZ65436 OMD65435:OMD65436 OCH65435:OCH65436 NSL65435:NSL65436 NIP65435:NIP65436 MYT65435:MYT65436 MOX65435:MOX65436 MFB65435:MFB65436 LVF65435:LVF65436 LLJ65435:LLJ65436 LBN65435:LBN65436 KRR65435:KRR65436 KHV65435:KHV65436 JXZ65435:JXZ65436 JOD65435:JOD65436 JEH65435:JEH65436 IUL65435:IUL65436 IKP65435:IKP65436 IAT65435:IAT65436 HQX65435:HQX65436 HHB65435:HHB65436 GXF65435:GXF65436 GNJ65435:GNJ65436 GDN65435:GDN65436 FTR65435:FTR65436 FJV65435:FJV65436 EZZ65435:EZZ65436 EQD65435:EQD65436 EGH65435:EGH65436 DWL65435:DWL65436 DMP65435:DMP65436 DCT65435:DCT65436 CSX65435:CSX65436 CJB65435:CJB65436 BZF65435:BZF65436 BPJ65435:BPJ65436 BFN65435:BFN65436 AVR65435:AVR65436 WUT9:WUT51 WKX9:WKX51 WBB9:WBB51 VRF9:VRF51 VHJ9:VHJ51 UXN9:UXN51 UNR9:UNR51 UDV9:UDV51 TTZ9:TTZ51 TKD9:TKD51 TAH9:TAH51 SQL9:SQL51 SGP9:SGP51 RWT9:RWT51 RMX9:RMX51 RDB9:RDB51 QTF9:QTF51 QJJ9:QJJ51 PZN9:PZN51 PPR9:PPR51 PFV9:PFV51 OVZ9:OVZ51 OMD9:OMD51 OCH9:OCH51 NSL9:NSL51 NIP9:NIP51 MYT9:MYT51 MOX9:MOX51 MFB9:MFB51 LVF9:LVF51 LLJ9:LLJ51 LBN9:LBN51 KRR9:KRR51 KHV9:KHV51 JXZ9:JXZ51 JOD9:JOD51 JEH9:JEH51 IUL9:IUL51 IKP9:IKP51 IAT9:IAT51 HQX9:HQX51 HHB9:HHB51 GXF9:GXF51 GNJ9:GNJ51 GDN9:GDN51 FTR9:FTR51 FJV9:FJV51 EZZ9:EZZ51 EQD9:EQD51 EGH9:EGH51 DWL9:DWL51 DMP9:DMP51 DCT9:DCT51 CSX9:CSX51 CJB9:CJB51 BZF9:BZF51 BPJ9:BPJ51 BFN9:BFN51 AVR9:AVR51 ALV9:ALV51 ABZ9:ABZ51 SD9:SD51 IH9:IH51 WUT53:WUT128 IH53:IH128 SD53:SD128 ABZ53:ABZ128 ALV53:ALV128 AVR53:AVR128 BFN53:BFN128 BPJ53:BPJ128 BZF53:BZF128 CJB53:CJB128 CSX53:CSX128 DCT53:DCT128 DMP53:DMP128 DWL53:DWL128 EGH53:EGH128 EQD53:EQD128 EZZ53:EZZ128 FJV53:FJV128 FTR53:FTR128 GDN53:GDN128 GNJ53:GNJ128 GXF53:GXF128 HHB53:HHB128 HQX53:HQX128 IAT53:IAT128 IKP53:IKP128 IUL53:IUL128 JEH53:JEH128 JOD53:JOD128 JXZ53:JXZ128 KHV53:KHV128 KRR53:KRR128 LBN53:LBN128 LLJ53:LLJ128 LVF53:LVF128 MFB53:MFB128 MOX53:MOX128 MYT53:MYT128 NIP53:NIP128 NSL53:NSL128 OCH53:OCH128 OMD53:OMD128 OVZ53:OVZ128 PFV53:PFV128 PPR53:PPR128 PZN53:PZN128 QJJ53:QJJ128 QTF53:QTF128 RDB53:RDB128 RMX53:RMX128 RWT53:RWT128 SGP53:SGP128 SQL53:SQL128 TAH53:TAH128 TKD53:TKD128 TTZ53:TTZ128 UDV53:UDV128 UNR53:UNR128 UXN53:UXN128 VHJ53:VHJ128 VRF53:VRF128 WBB53:WBB128 WKX53:WKX128">
      <formula1>"정상,비정상"</formula1>
    </dataValidation>
    <dataValidation type="list" allowBlank="1" showInputMessage="1" showErrorMessage="1" sqref="IO65435:IO65436 ACG65435:ACG65436 SK65435:SK65436 WVA982939:WVA982940 WLE982939:WLE982940 WBI982939:WBI982940 VRM982939:VRM982940 VHQ982939:VHQ982940 UXU982939:UXU982940 UNY982939:UNY982940 UEC982939:UEC982940 TUG982939:TUG982940 TKK982939:TKK982940 TAO982939:TAO982940 SQS982939:SQS982940 SGW982939:SGW982940 RXA982939:RXA982940 RNE982939:RNE982940 RDI982939:RDI982940 QTM982939:QTM982940 QJQ982939:QJQ982940 PZU982939:PZU982940 PPY982939:PPY982940 PGC982939:PGC982940 OWG982939:OWG982940 OMK982939:OMK982940 OCO982939:OCO982940 NSS982939:NSS982940 NIW982939:NIW982940 MZA982939:MZA982940 MPE982939:MPE982940 MFI982939:MFI982940 LVM982939:LVM982940 LLQ982939:LLQ982940 LBU982939:LBU982940 KRY982939:KRY982940 KIC982939:KIC982940 JYG982939:JYG982940 JOK982939:JOK982940 JEO982939:JEO982940 IUS982939:IUS982940 IKW982939:IKW982940 IBA982939:IBA982940 HRE982939:HRE982940 HHI982939:HHI982940 GXM982939:GXM982940 GNQ982939:GNQ982940 GDU982939:GDU982940 FTY982939:FTY982940 FKC982939:FKC982940 FAG982939:FAG982940 EQK982939:EQK982940 EGO982939:EGO982940 DWS982939:DWS982940 DMW982939:DMW982940 DDA982939:DDA982940 CTE982939:CTE982940 CJI982939:CJI982940 BZM982939:BZM982940 BPQ982939:BPQ982940 BFU982939:BFU982940 AVY982939:AVY982940 AMC982939:AMC982940 ACG982939:ACG982940 SK982939:SK982940 IO982939:IO982940 WVA917403:WVA917404 WLE917403:WLE917404 WBI917403:WBI917404 VRM917403:VRM917404 VHQ917403:VHQ917404 UXU917403:UXU917404 UNY917403:UNY917404 UEC917403:UEC917404 TUG917403:TUG917404 TKK917403:TKK917404 TAO917403:TAO917404 SQS917403:SQS917404 SGW917403:SGW917404 RXA917403:RXA917404 RNE917403:RNE917404 RDI917403:RDI917404 QTM917403:QTM917404 QJQ917403:QJQ917404 PZU917403:PZU917404 PPY917403:PPY917404 PGC917403:PGC917404 OWG917403:OWG917404 OMK917403:OMK917404 OCO917403:OCO917404 NSS917403:NSS917404 NIW917403:NIW917404 MZA917403:MZA917404 MPE917403:MPE917404 MFI917403:MFI917404 LVM917403:LVM917404 LLQ917403:LLQ917404 LBU917403:LBU917404 KRY917403:KRY917404 KIC917403:KIC917404 JYG917403:JYG917404 JOK917403:JOK917404 JEO917403:JEO917404 IUS917403:IUS917404 IKW917403:IKW917404 IBA917403:IBA917404 HRE917403:HRE917404 HHI917403:HHI917404 GXM917403:GXM917404 GNQ917403:GNQ917404 GDU917403:GDU917404 FTY917403:FTY917404 FKC917403:FKC917404 FAG917403:FAG917404 EQK917403:EQK917404 EGO917403:EGO917404 DWS917403:DWS917404 DMW917403:DMW917404 DDA917403:DDA917404 CTE917403:CTE917404 CJI917403:CJI917404 BZM917403:BZM917404 BPQ917403:BPQ917404 BFU917403:BFU917404 AVY917403:AVY917404 AMC917403:AMC917404 ACG917403:ACG917404 SK917403:SK917404 IO917403:IO917404 WVA851867:WVA851868 WLE851867:WLE851868 WBI851867:WBI851868 VRM851867:VRM851868 VHQ851867:VHQ851868 UXU851867:UXU851868 UNY851867:UNY851868 UEC851867:UEC851868 TUG851867:TUG851868 TKK851867:TKK851868 TAO851867:TAO851868 SQS851867:SQS851868 SGW851867:SGW851868 RXA851867:RXA851868 RNE851867:RNE851868 RDI851867:RDI851868 QTM851867:QTM851868 QJQ851867:QJQ851868 PZU851867:PZU851868 PPY851867:PPY851868 PGC851867:PGC851868 OWG851867:OWG851868 OMK851867:OMK851868 OCO851867:OCO851868 NSS851867:NSS851868 NIW851867:NIW851868 MZA851867:MZA851868 MPE851867:MPE851868 MFI851867:MFI851868 LVM851867:LVM851868 LLQ851867:LLQ851868 LBU851867:LBU851868 KRY851867:KRY851868 KIC851867:KIC851868 JYG851867:JYG851868 JOK851867:JOK851868 JEO851867:JEO851868 IUS851867:IUS851868 IKW851867:IKW851868 IBA851867:IBA851868 HRE851867:HRE851868 HHI851867:HHI851868 GXM851867:GXM851868 GNQ851867:GNQ851868 GDU851867:GDU851868 FTY851867:FTY851868 FKC851867:FKC851868 FAG851867:FAG851868 EQK851867:EQK851868 EGO851867:EGO851868 DWS851867:DWS851868 DMW851867:DMW851868 DDA851867:DDA851868 CTE851867:CTE851868 CJI851867:CJI851868 BZM851867:BZM851868 BPQ851867:BPQ851868 BFU851867:BFU851868 AVY851867:AVY851868 AMC851867:AMC851868 ACG851867:ACG851868 SK851867:SK851868 IO851867:IO851868 WVA786331:WVA786332 WLE786331:WLE786332 WBI786331:WBI786332 VRM786331:VRM786332 VHQ786331:VHQ786332 UXU786331:UXU786332 UNY786331:UNY786332 UEC786331:UEC786332 TUG786331:TUG786332 TKK786331:TKK786332 TAO786331:TAO786332 SQS786331:SQS786332 SGW786331:SGW786332 RXA786331:RXA786332 RNE786331:RNE786332 RDI786331:RDI786332 QTM786331:QTM786332 QJQ786331:QJQ786332 PZU786331:PZU786332 PPY786331:PPY786332 PGC786331:PGC786332 OWG786331:OWG786332 OMK786331:OMK786332 OCO786331:OCO786332 NSS786331:NSS786332 NIW786331:NIW786332 MZA786331:MZA786332 MPE786331:MPE786332 MFI786331:MFI786332 LVM786331:LVM786332 LLQ786331:LLQ786332 LBU786331:LBU786332 KRY786331:KRY786332 KIC786331:KIC786332 JYG786331:JYG786332 JOK786331:JOK786332 JEO786331:JEO786332 IUS786331:IUS786332 IKW786331:IKW786332 IBA786331:IBA786332 HRE786331:HRE786332 HHI786331:HHI786332 GXM786331:GXM786332 GNQ786331:GNQ786332 GDU786331:GDU786332 FTY786331:FTY786332 FKC786331:FKC786332 FAG786331:FAG786332 EQK786331:EQK786332 EGO786331:EGO786332 DWS786331:DWS786332 DMW786331:DMW786332 DDA786331:DDA786332 CTE786331:CTE786332 CJI786331:CJI786332 BZM786331:BZM786332 BPQ786331:BPQ786332 BFU786331:BFU786332 AVY786331:AVY786332 AMC786331:AMC786332 ACG786331:ACG786332 SK786331:SK786332 IO786331:IO786332 WVA720795:WVA720796 WLE720795:WLE720796 WBI720795:WBI720796 VRM720795:VRM720796 VHQ720795:VHQ720796 UXU720795:UXU720796 UNY720795:UNY720796 UEC720795:UEC720796 TUG720795:TUG720796 TKK720795:TKK720796 TAO720795:TAO720796 SQS720795:SQS720796 SGW720795:SGW720796 RXA720795:RXA720796 RNE720795:RNE720796 RDI720795:RDI720796 QTM720795:QTM720796 QJQ720795:QJQ720796 PZU720795:PZU720796 PPY720795:PPY720796 PGC720795:PGC720796 OWG720795:OWG720796 OMK720795:OMK720796 OCO720795:OCO720796 NSS720795:NSS720796 NIW720795:NIW720796 MZA720795:MZA720796 MPE720795:MPE720796 MFI720795:MFI720796 LVM720795:LVM720796 LLQ720795:LLQ720796 LBU720795:LBU720796 KRY720795:KRY720796 KIC720795:KIC720796 JYG720795:JYG720796 JOK720795:JOK720796 JEO720795:JEO720796 IUS720795:IUS720796 IKW720795:IKW720796 IBA720795:IBA720796 HRE720795:HRE720796 HHI720795:HHI720796 GXM720795:GXM720796 GNQ720795:GNQ720796 GDU720795:GDU720796 FTY720795:FTY720796 FKC720795:FKC720796 FAG720795:FAG720796 EQK720795:EQK720796 EGO720795:EGO720796 DWS720795:DWS720796 DMW720795:DMW720796 DDA720795:DDA720796 CTE720795:CTE720796 CJI720795:CJI720796 BZM720795:BZM720796 BPQ720795:BPQ720796 BFU720795:BFU720796 AVY720795:AVY720796 AMC720795:AMC720796 ACG720795:ACG720796 SK720795:SK720796 IO720795:IO720796 WVA655259:WVA655260 WLE655259:WLE655260 WBI655259:WBI655260 VRM655259:VRM655260 VHQ655259:VHQ655260 UXU655259:UXU655260 UNY655259:UNY655260 UEC655259:UEC655260 TUG655259:TUG655260 TKK655259:TKK655260 TAO655259:TAO655260 SQS655259:SQS655260 SGW655259:SGW655260 RXA655259:RXA655260 RNE655259:RNE655260 RDI655259:RDI655260 QTM655259:QTM655260 QJQ655259:QJQ655260 PZU655259:PZU655260 PPY655259:PPY655260 PGC655259:PGC655260 OWG655259:OWG655260 OMK655259:OMK655260 OCO655259:OCO655260 NSS655259:NSS655260 NIW655259:NIW655260 MZA655259:MZA655260 MPE655259:MPE655260 MFI655259:MFI655260 LVM655259:LVM655260 LLQ655259:LLQ655260 LBU655259:LBU655260 KRY655259:KRY655260 KIC655259:KIC655260 JYG655259:JYG655260 JOK655259:JOK655260 JEO655259:JEO655260 IUS655259:IUS655260 IKW655259:IKW655260 IBA655259:IBA655260 HRE655259:HRE655260 HHI655259:HHI655260 GXM655259:GXM655260 GNQ655259:GNQ655260 GDU655259:GDU655260 FTY655259:FTY655260 FKC655259:FKC655260 FAG655259:FAG655260 EQK655259:EQK655260 EGO655259:EGO655260 DWS655259:DWS655260 DMW655259:DMW655260 DDA655259:DDA655260 CTE655259:CTE655260 CJI655259:CJI655260 BZM655259:BZM655260 BPQ655259:BPQ655260 BFU655259:BFU655260 AVY655259:AVY655260 AMC655259:AMC655260 ACG655259:ACG655260 SK655259:SK655260 IO655259:IO655260 WVA589723:WVA589724 WLE589723:WLE589724 WBI589723:WBI589724 VRM589723:VRM589724 VHQ589723:VHQ589724 UXU589723:UXU589724 UNY589723:UNY589724 UEC589723:UEC589724 TUG589723:TUG589724 TKK589723:TKK589724 TAO589723:TAO589724 SQS589723:SQS589724 SGW589723:SGW589724 RXA589723:RXA589724 RNE589723:RNE589724 RDI589723:RDI589724 QTM589723:QTM589724 QJQ589723:QJQ589724 PZU589723:PZU589724 PPY589723:PPY589724 PGC589723:PGC589724 OWG589723:OWG589724 OMK589723:OMK589724 OCO589723:OCO589724 NSS589723:NSS589724 NIW589723:NIW589724 MZA589723:MZA589724 MPE589723:MPE589724 MFI589723:MFI589724 LVM589723:LVM589724 LLQ589723:LLQ589724 LBU589723:LBU589724 KRY589723:KRY589724 KIC589723:KIC589724 JYG589723:JYG589724 JOK589723:JOK589724 JEO589723:JEO589724 IUS589723:IUS589724 IKW589723:IKW589724 IBA589723:IBA589724 HRE589723:HRE589724 HHI589723:HHI589724 GXM589723:GXM589724 GNQ589723:GNQ589724 GDU589723:GDU589724 FTY589723:FTY589724 FKC589723:FKC589724 FAG589723:FAG589724 EQK589723:EQK589724 EGO589723:EGO589724 DWS589723:DWS589724 DMW589723:DMW589724 DDA589723:DDA589724 CTE589723:CTE589724 CJI589723:CJI589724 BZM589723:BZM589724 BPQ589723:BPQ589724 BFU589723:BFU589724 AVY589723:AVY589724 AMC589723:AMC589724 ACG589723:ACG589724 SK589723:SK589724 IO589723:IO589724 WVA524187:WVA524188 WLE524187:WLE524188 WBI524187:WBI524188 VRM524187:VRM524188 VHQ524187:VHQ524188 UXU524187:UXU524188 UNY524187:UNY524188 UEC524187:UEC524188 TUG524187:TUG524188 TKK524187:TKK524188 TAO524187:TAO524188 SQS524187:SQS524188 SGW524187:SGW524188 RXA524187:RXA524188 RNE524187:RNE524188 RDI524187:RDI524188 QTM524187:QTM524188 QJQ524187:QJQ524188 PZU524187:PZU524188 PPY524187:PPY524188 PGC524187:PGC524188 OWG524187:OWG524188 OMK524187:OMK524188 OCO524187:OCO524188 NSS524187:NSS524188 NIW524187:NIW524188 MZA524187:MZA524188 MPE524187:MPE524188 MFI524187:MFI524188 LVM524187:LVM524188 LLQ524187:LLQ524188 LBU524187:LBU524188 KRY524187:KRY524188 KIC524187:KIC524188 JYG524187:JYG524188 JOK524187:JOK524188 JEO524187:JEO524188 IUS524187:IUS524188 IKW524187:IKW524188 IBA524187:IBA524188 HRE524187:HRE524188 HHI524187:HHI524188 GXM524187:GXM524188 GNQ524187:GNQ524188 GDU524187:GDU524188 FTY524187:FTY524188 FKC524187:FKC524188 FAG524187:FAG524188 EQK524187:EQK524188 EGO524187:EGO524188 DWS524187:DWS524188 DMW524187:DMW524188 DDA524187:DDA524188 CTE524187:CTE524188 CJI524187:CJI524188 BZM524187:BZM524188 BPQ524187:BPQ524188 BFU524187:BFU524188 AVY524187:AVY524188 AMC524187:AMC524188 ACG524187:ACG524188 SK524187:SK524188 IO524187:IO524188 WVA458651:WVA458652 WLE458651:WLE458652 WBI458651:WBI458652 VRM458651:VRM458652 VHQ458651:VHQ458652 UXU458651:UXU458652 UNY458651:UNY458652 UEC458651:UEC458652 TUG458651:TUG458652 TKK458651:TKK458652 TAO458651:TAO458652 SQS458651:SQS458652 SGW458651:SGW458652 RXA458651:RXA458652 RNE458651:RNE458652 RDI458651:RDI458652 QTM458651:QTM458652 QJQ458651:QJQ458652 PZU458651:PZU458652 PPY458651:PPY458652 PGC458651:PGC458652 OWG458651:OWG458652 OMK458651:OMK458652 OCO458651:OCO458652 NSS458651:NSS458652 NIW458651:NIW458652 MZA458651:MZA458652 MPE458651:MPE458652 MFI458651:MFI458652 LVM458651:LVM458652 LLQ458651:LLQ458652 LBU458651:LBU458652 KRY458651:KRY458652 KIC458651:KIC458652 JYG458651:JYG458652 JOK458651:JOK458652 JEO458651:JEO458652 IUS458651:IUS458652 IKW458651:IKW458652 IBA458651:IBA458652 HRE458651:HRE458652 HHI458651:HHI458652 GXM458651:GXM458652 GNQ458651:GNQ458652 GDU458651:GDU458652 FTY458651:FTY458652 FKC458651:FKC458652 FAG458651:FAG458652 EQK458651:EQK458652 EGO458651:EGO458652 DWS458651:DWS458652 DMW458651:DMW458652 DDA458651:DDA458652 CTE458651:CTE458652 CJI458651:CJI458652 BZM458651:BZM458652 BPQ458651:BPQ458652 BFU458651:BFU458652 AVY458651:AVY458652 AMC458651:AMC458652 ACG458651:ACG458652 SK458651:SK458652 IO458651:IO458652 WVA393115:WVA393116 WLE393115:WLE393116 WBI393115:WBI393116 VRM393115:VRM393116 VHQ393115:VHQ393116 UXU393115:UXU393116 UNY393115:UNY393116 UEC393115:UEC393116 TUG393115:TUG393116 TKK393115:TKK393116 TAO393115:TAO393116 SQS393115:SQS393116 SGW393115:SGW393116 RXA393115:RXA393116 RNE393115:RNE393116 RDI393115:RDI393116 QTM393115:QTM393116 QJQ393115:QJQ393116 PZU393115:PZU393116 PPY393115:PPY393116 PGC393115:PGC393116 OWG393115:OWG393116 OMK393115:OMK393116 OCO393115:OCO393116 NSS393115:NSS393116 NIW393115:NIW393116 MZA393115:MZA393116 MPE393115:MPE393116 MFI393115:MFI393116 LVM393115:LVM393116 LLQ393115:LLQ393116 LBU393115:LBU393116 KRY393115:KRY393116 KIC393115:KIC393116 JYG393115:JYG393116 JOK393115:JOK393116 JEO393115:JEO393116 IUS393115:IUS393116 IKW393115:IKW393116 IBA393115:IBA393116 HRE393115:HRE393116 HHI393115:HHI393116 GXM393115:GXM393116 GNQ393115:GNQ393116 GDU393115:GDU393116 FTY393115:FTY393116 FKC393115:FKC393116 FAG393115:FAG393116 EQK393115:EQK393116 EGO393115:EGO393116 DWS393115:DWS393116 DMW393115:DMW393116 DDA393115:DDA393116 CTE393115:CTE393116 CJI393115:CJI393116 BZM393115:BZM393116 BPQ393115:BPQ393116 BFU393115:BFU393116 AVY393115:AVY393116 AMC393115:AMC393116 ACG393115:ACG393116 SK393115:SK393116 IO393115:IO393116 WVA327579:WVA327580 WLE327579:WLE327580 WBI327579:WBI327580 VRM327579:VRM327580 VHQ327579:VHQ327580 UXU327579:UXU327580 UNY327579:UNY327580 UEC327579:UEC327580 TUG327579:TUG327580 TKK327579:TKK327580 TAO327579:TAO327580 SQS327579:SQS327580 SGW327579:SGW327580 RXA327579:RXA327580 RNE327579:RNE327580 RDI327579:RDI327580 QTM327579:QTM327580 QJQ327579:QJQ327580 PZU327579:PZU327580 PPY327579:PPY327580 PGC327579:PGC327580 OWG327579:OWG327580 OMK327579:OMK327580 OCO327579:OCO327580 NSS327579:NSS327580 NIW327579:NIW327580 MZA327579:MZA327580 MPE327579:MPE327580 MFI327579:MFI327580 LVM327579:LVM327580 LLQ327579:LLQ327580 LBU327579:LBU327580 KRY327579:KRY327580 KIC327579:KIC327580 JYG327579:JYG327580 JOK327579:JOK327580 JEO327579:JEO327580 IUS327579:IUS327580 IKW327579:IKW327580 IBA327579:IBA327580 HRE327579:HRE327580 HHI327579:HHI327580 GXM327579:GXM327580 GNQ327579:GNQ327580 GDU327579:GDU327580 FTY327579:FTY327580 FKC327579:FKC327580 FAG327579:FAG327580 EQK327579:EQK327580 EGO327579:EGO327580 DWS327579:DWS327580 DMW327579:DMW327580 DDA327579:DDA327580 CTE327579:CTE327580 CJI327579:CJI327580 BZM327579:BZM327580 BPQ327579:BPQ327580 BFU327579:BFU327580 AVY327579:AVY327580 AMC327579:AMC327580 ACG327579:ACG327580 SK327579:SK327580 IO327579:IO327580 WVA262043:WVA262044 WLE262043:WLE262044 WBI262043:WBI262044 VRM262043:VRM262044 VHQ262043:VHQ262044 UXU262043:UXU262044 UNY262043:UNY262044 UEC262043:UEC262044 TUG262043:TUG262044 TKK262043:TKK262044 TAO262043:TAO262044 SQS262043:SQS262044 SGW262043:SGW262044 RXA262043:RXA262044 RNE262043:RNE262044 RDI262043:RDI262044 QTM262043:QTM262044 QJQ262043:QJQ262044 PZU262043:PZU262044 PPY262043:PPY262044 PGC262043:PGC262044 OWG262043:OWG262044 OMK262043:OMK262044 OCO262043:OCO262044 NSS262043:NSS262044 NIW262043:NIW262044 MZA262043:MZA262044 MPE262043:MPE262044 MFI262043:MFI262044 LVM262043:LVM262044 LLQ262043:LLQ262044 LBU262043:LBU262044 KRY262043:KRY262044 KIC262043:KIC262044 JYG262043:JYG262044 JOK262043:JOK262044 JEO262043:JEO262044 IUS262043:IUS262044 IKW262043:IKW262044 IBA262043:IBA262044 HRE262043:HRE262044 HHI262043:HHI262044 GXM262043:GXM262044 GNQ262043:GNQ262044 GDU262043:GDU262044 FTY262043:FTY262044 FKC262043:FKC262044 FAG262043:FAG262044 EQK262043:EQK262044 EGO262043:EGO262044 DWS262043:DWS262044 DMW262043:DMW262044 DDA262043:DDA262044 CTE262043:CTE262044 CJI262043:CJI262044 BZM262043:BZM262044 BPQ262043:BPQ262044 BFU262043:BFU262044 AVY262043:AVY262044 AMC262043:AMC262044 ACG262043:ACG262044 SK262043:SK262044 IO262043:IO262044 WVA196507:WVA196508 WLE196507:WLE196508 WBI196507:WBI196508 VRM196507:VRM196508 VHQ196507:VHQ196508 UXU196507:UXU196508 UNY196507:UNY196508 UEC196507:UEC196508 TUG196507:TUG196508 TKK196507:TKK196508 TAO196507:TAO196508 SQS196507:SQS196508 SGW196507:SGW196508 RXA196507:RXA196508 RNE196507:RNE196508 RDI196507:RDI196508 QTM196507:QTM196508 QJQ196507:QJQ196508 PZU196507:PZU196508 PPY196507:PPY196508 PGC196507:PGC196508 OWG196507:OWG196508 OMK196507:OMK196508 OCO196507:OCO196508 NSS196507:NSS196508 NIW196507:NIW196508 MZA196507:MZA196508 MPE196507:MPE196508 MFI196507:MFI196508 LVM196507:LVM196508 LLQ196507:LLQ196508 LBU196507:LBU196508 KRY196507:KRY196508 KIC196507:KIC196508 JYG196507:JYG196508 JOK196507:JOK196508 JEO196507:JEO196508 IUS196507:IUS196508 IKW196507:IKW196508 IBA196507:IBA196508 HRE196507:HRE196508 HHI196507:HHI196508 GXM196507:GXM196508 GNQ196507:GNQ196508 GDU196507:GDU196508 FTY196507:FTY196508 FKC196507:FKC196508 FAG196507:FAG196508 EQK196507:EQK196508 EGO196507:EGO196508 DWS196507:DWS196508 DMW196507:DMW196508 DDA196507:DDA196508 CTE196507:CTE196508 CJI196507:CJI196508 BZM196507:BZM196508 BPQ196507:BPQ196508 BFU196507:BFU196508 AVY196507:AVY196508 AMC196507:AMC196508 ACG196507:ACG196508 SK196507:SK196508 IO196507:IO196508 WVA130971:WVA130972 WLE130971:WLE130972 WBI130971:WBI130972 VRM130971:VRM130972 VHQ130971:VHQ130972 UXU130971:UXU130972 UNY130971:UNY130972 UEC130971:UEC130972 TUG130971:TUG130972 TKK130971:TKK130972 TAO130971:TAO130972 SQS130971:SQS130972 SGW130971:SGW130972 RXA130971:RXA130972 RNE130971:RNE130972 RDI130971:RDI130972 QTM130971:QTM130972 QJQ130971:QJQ130972 PZU130971:PZU130972 PPY130971:PPY130972 PGC130971:PGC130972 OWG130971:OWG130972 OMK130971:OMK130972 OCO130971:OCO130972 NSS130971:NSS130972 NIW130971:NIW130972 MZA130971:MZA130972 MPE130971:MPE130972 MFI130971:MFI130972 LVM130971:LVM130972 LLQ130971:LLQ130972 LBU130971:LBU130972 KRY130971:KRY130972 KIC130971:KIC130972 JYG130971:JYG130972 JOK130971:JOK130972 JEO130971:JEO130972 IUS130971:IUS130972 IKW130971:IKW130972 IBA130971:IBA130972 HRE130971:HRE130972 HHI130971:HHI130972 GXM130971:GXM130972 GNQ130971:GNQ130972 GDU130971:GDU130972 FTY130971:FTY130972 FKC130971:FKC130972 FAG130971:FAG130972 EQK130971:EQK130972 EGO130971:EGO130972 DWS130971:DWS130972 DMW130971:DMW130972 DDA130971:DDA130972 CTE130971:CTE130972 CJI130971:CJI130972 BZM130971:BZM130972 BPQ130971:BPQ130972 BFU130971:BFU130972 AVY130971:AVY130972 AMC130971:AMC130972 ACG130971:ACG130972 SK130971:SK130972 IO130971:IO130972 WVA65435:WVA65436 WLE65435:WLE65436 WBI65435:WBI65436 VRM65435:VRM65436 VHQ65435:VHQ65436 UXU65435:UXU65436 UNY65435:UNY65436 UEC65435:UEC65436 TUG65435:TUG65436 TKK65435:TKK65436 TAO65435:TAO65436 SQS65435:SQS65436 SGW65435:SGW65436 RXA65435:RXA65436 RNE65435:RNE65436 RDI65435:RDI65436 QTM65435:QTM65436 QJQ65435:QJQ65436 PZU65435:PZU65436 PPY65435:PPY65436 PGC65435:PGC65436 OWG65435:OWG65436 OMK65435:OMK65436 OCO65435:OCO65436 NSS65435:NSS65436 NIW65435:NIW65436 MZA65435:MZA65436 MPE65435:MPE65436 MFI65435:MFI65436 LVM65435:LVM65436 LLQ65435:LLQ65436 LBU65435:LBU65436 KRY65435:KRY65436 KIC65435:KIC65436 JYG65435:JYG65436 JOK65435:JOK65436 JEO65435:JEO65436 IUS65435:IUS65436 IKW65435:IKW65436 IBA65435:IBA65436 HRE65435:HRE65436 HHI65435:HHI65436 GXM65435:GXM65436 GNQ65435:GNQ65436 GDU65435:GDU65436 FTY65435:FTY65436 FKC65435:FKC65436 FAG65435:FAG65436 EQK65435:EQK65436 EGO65435:EGO65436 DWS65435:DWS65436 DMW65435:DMW65436 DDA65435:DDA65436 CTE65435:CTE65436 CJI65435:CJI65436 BZM65435:BZM65436 BPQ65435:BPQ65436 BFU65435:BFU65436 AVY65435:AVY65436 AMC65435:AMC65436 WLE9:WLE51 WBI9:WBI51 VRM9:VRM51 VHQ9:VHQ51 UXU9:UXU51 UNY9:UNY51 UEC9:UEC51 TUG9:TUG51 TKK9:TKK51 TAO9:TAO51 SQS9:SQS51 SGW9:SGW51 RXA9:RXA51 RNE9:RNE51 RDI9:RDI51 QTM9:QTM51 QJQ9:QJQ51 PZU9:PZU51 PPY9:PPY51 PGC9:PGC51 OWG9:OWG51 OMK9:OMK51 OCO9:OCO51 NSS9:NSS51 NIW9:NIW51 MZA9:MZA51 MPE9:MPE51 MFI9:MFI51 LVM9:LVM51 LLQ9:LLQ51 LBU9:LBU51 KRY9:KRY51 KIC9:KIC51 JYG9:JYG51 JOK9:JOK51 JEO9:JEO51 IUS9:IUS51 IKW9:IKW51 IBA9:IBA51 HRE9:HRE51 HHI9:HHI51 GXM9:GXM51 GNQ9:GNQ51 GDU9:GDU51 FTY9:FTY51 FKC9:FKC51 FAG9:FAG51 EQK9:EQK51 EGO9:EGO51 DWS9:DWS51 DMW9:DMW51 DDA9:DDA51 CTE9:CTE51 CJI9:CJI51 BZM9:BZM51 BPQ9:BPQ51 BFU9:BFU51 AVY9:AVY51 AMC9:AMC51 ACG9:ACG51 SK9:SK51 IO9:IO51 WVA9:WVA51 WLE53:WLE128 WVA53:WVA128 IO53:IO128 SK53:SK128 ACG53:ACG128 AMC53:AMC128 AVY53:AVY128 BFU53:BFU128 BPQ53:BPQ128 BZM53:BZM128 CJI53:CJI128 CTE53:CTE128 DDA53:DDA128 DMW53:DMW128 DWS53:DWS128 EGO53:EGO128 EQK53:EQK128 FAG53:FAG128 FKC53:FKC128 FTY53:FTY128 GDU53:GDU128 GNQ53:GNQ128 GXM53:GXM128 HHI53:HHI128 HRE53:HRE128 IBA53:IBA128 IKW53:IKW128 IUS53:IUS128 JEO53:JEO128 JOK53:JOK128 JYG53:JYG128 KIC53:KIC128 KRY53:KRY128 LBU53:LBU128 LLQ53:LLQ128 LVM53:LVM128 MFI53:MFI128 MPE53:MPE128 MZA53:MZA128 NIW53:NIW128 NSS53:NSS128 OCO53:OCO128 OMK53:OMK128 OWG53:OWG128 PGC53:PGC128 PPY53:PPY128 PZU53:PZU128 QJQ53:QJQ128 QTM53:QTM128 RDI53:RDI128 RNE53:RNE128 RXA53:RXA128 SGW53:SGW128 SQS53:SQS128 TAO53:TAO128 TKK53:TKK128 TUG53:TUG128 UEC53:UEC128 UNY53:UNY128 UXU53:UXU128 VHQ53:VHQ128 VRM53:VRM128 WBI53:WBI128">
      <formula1>"없음,산재,공상,화재,폭발,환경,기타"</formula1>
    </dataValidation>
    <dataValidation type="list" allowBlank="1" showInputMessage="1" showErrorMessage="1" sqref="IZ65435:IZ65436 ACR65435:ACR65436 SV65435:SV65436 WVL982939:WVL982940 WLP982939:WLP982940 WBT982939:WBT982940 VRX982939:VRX982940 VIB982939:VIB982940 UYF982939:UYF982940 UOJ982939:UOJ982940 UEN982939:UEN982940 TUR982939:TUR982940 TKV982939:TKV982940 TAZ982939:TAZ982940 SRD982939:SRD982940 SHH982939:SHH982940 RXL982939:RXL982940 RNP982939:RNP982940 RDT982939:RDT982940 QTX982939:QTX982940 QKB982939:QKB982940 QAF982939:QAF982940 PQJ982939:PQJ982940 PGN982939:PGN982940 OWR982939:OWR982940 OMV982939:OMV982940 OCZ982939:OCZ982940 NTD982939:NTD982940 NJH982939:NJH982940 MZL982939:MZL982940 MPP982939:MPP982940 MFT982939:MFT982940 LVX982939:LVX982940 LMB982939:LMB982940 LCF982939:LCF982940 KSJ982939:KSJ982940 KIN982939:KIN982940 JYR982939:JYR982940 JOV982939:JOV982940 JEZ982939:JEZ982940 IVD982939:IVD982940 ILH982939:ILH982940 IBL982939:IBL982940 HRP982939:HRP982940 HHT982939:HHT982940 GXX982939:GXX982940 GOB982939:GOB982940 GEF982939:GEF982940 FUJ982939:FUJ982940 FKN982939:FKN982940 FAR982939:FAR982940 EQV982939:EQV982940 EGZ982939:EGZ982940 DXD982939:DXD982940 DNH982939:DNH982940 DDL982939:DDL982940 CTP982939:CTP982940 CJT982939:CJT982940 BZX982939:BZX982940 BQB982939:BQB982940 BGF982939:BGF982940 AWJ982939:AWJ982940 AMN982939:AMN982940 ACR982939:ACR982940 SV982939:SV982940 IZ982939:IZ982940 WVL917403:WVL917404 WLP917403:WLP917404 WBT917403:WBT917404 VRX917403:VRX917404 VIB917403:VIB917404 UYF917403:UYF917404 UOJ917403:UOJ917404 UEN917403:UEN917404 TUR917403:TUR917404 TKV917403:TKV917404 TAZ917403:TAZ917404 SRD917403:SRD917404 SHH917403:SHH917404 RXL917403:RXL917404 RNP917403:RNP917404 RDT917403:RDT917404 QTX917403:QTX917404 QKB917403:QKB917404 QAF917403:QAF917404 PQJ917403:PQJ917404 PGN917403:PGN917404 OWR917403:OWR917404 OMV917403:OMV917404 OCZ917403:OCZ917404 NTD917403:NTD917404 NJH917403:NJH917404 MZL917403:MZL917404 MPP917403:MPP917404 MFT917403:MFT917404 LVX917403:LVX917404 LMB917403:LMB917404 LCF917403:LCF917404 KSJ917403:KSJ917404 KIN917403:KIN917404 JYR917403:JYR917404 JOV917403:JOV917404 JEZ917403:JEZ917404 IVD917403:IVD917404 ILH917403:ILH917404 IBL917403:IBL917404 HRP917403:HRP917404 HHT917403:HHT917404 GXX917403:GXX917404 GOB917403:GOB917404 GEF917403:GEF917404 FUJ917403:FUJ917404 FKN917403:FKN917404 FAR917403:FAR917404 EQV917403:EQV917404 EGZ917403:EGZ917404 DXD917403:DXD917404 DNH917403:DNH917404 DDL917403:DDL917404 CTP917403:CTP917404 CJT917403:CJT917404 BZX917403:BZX917404 BQB917403:BQB917404 BGF917403:BGF917404 AWJ917403:AWJ917404 AMN917403:AMN917404 ACR917403:ACR917404 SV917403:SV917404 IZ917403:IZ917404 WVL851867:WVL851868 WLP851867:WLP851868 WBT851867:WBT851868 VRX851867:VRX851868 VIB851867:VIB851868 UYF851867:UYF851868 UOJ851867:UOJ851868 UEN851867:UEN851868 TUR851867:TUR851868 TKV851867:TKV851868 TAZ851867:TAZ851868 SRD851867:SRD851868 SHH851867:SHH851868 RXL851867:RXL851868 RNP851867:RNP851868 RDT851867:RDT851868 QTX851867:QTX851868 QKB851867:QKB851868 QAF851867:QAF851868 PQJ851867:PQJ851868 PGN851867:PGN851868 OWR851867:OWR851868 OMV851867:OMV851868 OCZ851867:OCZ851868 NTD851867:NTD851868 NJH851867:NJH851868 MZL851867:MZL851868 MPP851867:MPP851868 MFT851867:MFT851868 LVX851867:LVX851868 LMB851867:LMB851868 LCF851867:LCF851868 KSJ851867:KSJ851868 KIN851867:KIN851868 JYR851867:JYR851868 JOV851867:JOV851868 JEZ851867:JEZ851868 IVD851867:IVD851868 ILH851867:ILH851868 IBL851867:IBL851868 HRP851867:HRP851868 HHT851867:HHT851868 GXX851867:GXX851868 GOB851867:GOB851868 GEF851867:GEF851868 FUJ851867:FUJ851868 FKN851867:FKN851868 FAR851867:FAR851868 EQV851867:EQV851868 EGZ851867:EGZ851868 DXD851867:DXD851868 DNH851867:DNH851868 DDL851867:DDL851868 CTP851867:CTP851868 CJT851867:CJT851868 BZX851867:BZX851868 BQB851867:BQB851868 BGF851867:BGF851868 AWJ851867:AWJ851868 AMN851867:AMN851868 ACR851867:ACR851868 SV851867:SV851868 IZ851867:IZ851868 WVL786331:WVL786332 WLP786331:WLP786332 WBT786331:WBT786332 VRX786331:VRX786332 VIB786331:VIB786332 UYF786331:UYF786332 UOJ786331:UOJ786332 UEN786331:UEN786332 TUR786331:TUR786332 TKV786331:TKV786332 TAZ786331:TAZ786332 SRD786331:SRD786332 SHH786331:SHH786332 RXL786331:RXL786332 RNP786331:RNP786332 RDT786331:RDT786332 QTX786331:QTX786332 QKB786331:QKB786332 QAF786331:QAF786332 PQJ786331:PQJ786332 PGN786331:PGN786332 OWR786331:OWR786332 OMV786331:OMV786332 OCZ786331:OCZ786332 NTD786331:NTD786332 NJH786331:NJH786332 MZL786331:MZL786332 MPP786331:MPP786332 MFT786331:MFT786332 LVX786331:LVX786332 LMB786331:LMB786332 LCF786331:LCF786332 KSJ786331:KSJ786332 KIN786331:KIN786332 JYR786331:JYR786332 JOV786331:JOV786332 JEZ786331:JEZ786332 IVD786331:IVD786332 ILH786331:ILH786332 IBL786331:IBL786332 HRP786331:HRP786332 HHT786331:HHT786332 GXX786331:GXX786332 GOB786331:GOB786332 GEF786331:GEF786332 FUJ786331:FUJ786332 FKN786331:FKN786332 FAR786331:FAR786332 EQV786331:EQV786332 EGZ786331:EGZ786332 DXD786331:DXD786332 DNH786331:DNH786332 DDL786331:DDL786332 CTP786331:CTP786332 CJT786331:CJT786332 BZX786331:BZX786332 BQB786331:BQB786332 BGF786331:BGF786332 AWJ786331:AWJ786332 AMN786331:AMN786332 ACR786331:ACR786332 SV786331:SV786332 IZ786331:IZ786332 WVL720795:WVL720796 WLP720795:WLP720796 WBT720795:WBT720796 VRX720795:VRX720796 VIB720795:VIB720796 UYF720795:UYF720796 UOJ720795:UOJ720796 UEN720795:UEN720796 TUR720795:TUR720796 TKV720795:TKV720796 TAZ720795:TAZ720796 SRD720795:SRD720796 SHH720795:SHH720796 RXL720795:RXL720796 RNP720795:RNP720796 RDT720795:RDT720796 QTX720795:QTX720796 QKB720795:QKB720796 QAF720795:QAF720796 PQJ720795:PQJ720796 PGN720795:PGN720796 OWR720795:OWR720796 OMV720795:OMV720796 OCZ720795:OCZ720796 NTD720795:NTD720796 NJH720795:NJH720796 MZL720795:MZL720796 MPP720795:MPP720796 MFT720795:MFT720796 LVX720795:LVX720796 LMB720795:LMB720796 LCF720795:LCF720796 KSJ720795:KSJ720796 KIN720795:KIN720796 JYR720795:JYR720796 JOV720795:JOV720796 JEZ720795:JEZ720796 IVD720795:IVD720796 ILH720795:ILH720796 IBL720795:IBL720796 HRP720795:HRP720796 HHT720795:HHT720796 GXX720795:GXX720796 GOB720795:GOB720796 GEF720795:GEF720796 FUJ720795:FUJ720796 FKN720795:FKN720796 FAR720795:FAR720796 EQV720795:EQV720796 EGZ720795:EGZ720796 DXD720795:DXD720796 DNH720795:DNH720796 DDL720795:DDL720796 CTP720795:CTP720796 CJT720795:CJT720796 BZX720795:BZX720796 BQB720795:BQB720796 BGF720795:BGF720796 AWJ720795:AWJ720796 AMN720795:AMN720796 ACR720795:ACR720796 SV720795:SV720796 IZ720795:IZ720796 WVL655259:WVL655260 WLP655259:WLP655260 WBT655259:WBT655260 VRX655259:VRX655260 VIB655259:VIB655260 UYF655259:UYF655260 UOJ655259:UOJ655260 UEN655259:UEN655260 TUR655259:TUR655260 TKV655259:TKV655260 TAZ655259:TAZ655260 SRD655259:SRD655260 SHH655259:SHH655260 RXL655259:RXL655260 RNP655259:RNP655260 RDT655259:RDT655260 QTX655259:QTX655260 QKB655259:QKB655260 QAF655259:QAF655260 PQJ655259:PQJ655260 PGN655259:PGN655260 OWR655259:OWR655260 OMV655259:OMV655260 OCZ655259:OCZ655260 NTD655259:NTD655260 NJH655259:NJH655260 MZL655259:MZL655260 MPP655259:MPP655260 MFT655259:MFT655260 LVX655259:LVX655260 LMB655259:LMB655260 LCF655259:LCF655260 KSJ655259:KSJ655260 KIN655259:KIN655260 JYR655259:JYR655260 JOV655259:JOV655260 JEZ655259:JEZ655260 IVD655259:IVD655260 ILH655259:ILH655260 IBL655259:IBL655260 HRP655259:HRP655260 HHT655259:HHT655260 GXX655259:GXX655260 GOB655259:GOB655260 GEF655259:GEF655260 FUJ655259:FUJ655260 FKN655259:FKN655260 FAR655259:FAR655260 EQV655259:EQV655260 EGZ655259:EGZ655260 DXD655259:DXD655260 DNH655259:DNH655260 DDL655259:DDL655260 CTP655259:CTP655260 CJT655259:CJT655260 BZX655259:BZX655260 BQB655259:BQB655260 BGF655259:BGF655260 AWJ655259:AWJ655260 AMN655259:AMN655260 ACR655259:ACR655260 SV655259:SV655260 IZ655259:IZ655260 WVL589723:WVL589724 WLP589723:WLP589724 WBT589723:WBT589724 VRX589723:VRX589724 VIB589723:VIB589724 UYF589723:UYF589724 UOJ589723:UOJ589724 UEN589723:UEN589724 TUR589723:TUR589724 TKV589723:TKV589724 TAZ589723:TAZ589724 SRD589723:SRD589724 SHH589723:SHH589724 RXL589723:RXL589724 RNP589723:RNP589724 RDT589723:RDT589724 QTX589723:QTX589724 QKB589723:QKB589724 QAF589723:QAF589724 PQJ589723:PQJ589724 PGN589723:PGN589724 OWR589723:OWR589724 OMV589723:OMV589724 OCZ589723:OCZ589724 NTD589723:NTD589724 NJH589723:NJH589724 MZL589723:MZL589724 MPP589723:MPP589724 MFT589723:MFT589724 LVX589723:LVX589724 LMB589723:LMB589724 LCF589723:LCF589724 KSJ589723:KSJ589724 KIN589723:KIN589724 JYR589723:JYR589724 JOV589723:JOV589724 JEZ589723:JEZ589724 IVD589723:IVD589724 ILH589723:ILH589724 IBL589723:IBL589724 HRP589723:HRP589724 HHT589723:HHT589724 GXX589723:GXX589724 GOB589723:GOB589724 GEF589723:GEF589724 FUJ589723:FUJ589724 FKN589723:FKN589724 FAR589723:FAR589724 EQV589723:EQV589724 EGZ589723:EGZ589724 DXD589723:DXD589724 DNH589723:DNH589724 DDL589723:DDL589724 CTP589723:CTP589724 CJT589723:CJT589724 BZX589723:BZX589724 BQB589723:BQB589724 BGF589723:BGF589724 AWJ589723:AWJ589724 AMN589723:AMN589724 ACR589723:ACR589724 SV589723:SV589724 IZ589723:IZ589724 WVL524187:WVL524188 WLP524187:WLP524188 WBT524187:WBT524188 VRX524187:VRX524188 VIB524187:VIB524188 UYF524187:UYF524188 UOJ524187:UOJ524188 UEN524187:UEN524188 TUR524187:TUR524188 TKV524187:TKV524188 TAZ524187:TAZ524188 SRD524187:SRD524188 SHH524187:SHH524188 RXL524187:RXL524188 RNP524187:RNP524188 RDT524187:RDT524188 QTX524187:QTX524188 QKB524187:QKB524188 QAF524187:QAF524188 PQJ524187:PQJ524188 PGN524187:PGN524188 OWR524187:OWR524188 OMV524187:OMV524188 OCZ524187:OCZ524188 NTD524187:NTD524188 NJH524187:NJH524188 MZL524187:MZL524188 MPP524187:MPP524188 MFT524187:MFT524188 LVX524187:LVX524188 LMB524187:LMB524188 LCF524187:LCF524188 KSJ524187:KSJ524188 KIN524187:KIN524188 JYR524187:JYR524188 JOV524187:JOV524188 JEZ524187:JEZ524188 IVD524187:IVD524188 ILH524187:ILH524188 IBL524187:IBL524188 HRP524187:HRP524188 HHT524187:HHT524188 GXX524187:GXX524188 GOB524187:GOB524188 GEF524187:GEF524188 FUJ524187:FUJ524188 FKN524187:FKN524188 FAR524187:FAR524188 EQV524187:EQV524188 EGZ524187:EGZ524188 DXD524187:DXD524188 DNH524187:DNH524188 DDL524187:DDL524188 CTP524187:CTP524188 CJT524187:CJT524188 BZX524187:BZX524188 BQB524187:BQB524188 BGF524187:BGF524188 AWJ524187:AWJ524188 AMN524187:AMN524188 ACR524187:ACR524188 SV524187:SV524188 IZ524187:IZ524188 WVL458651:WVL458652 WLP458651:WLP458652 WBT458651:WBT458652 VRX458651:VRX458652 VIB458651:VIB458652 UYF458651:UYF458652 UOJ458651:UOJ458652 UEN458651:UEN458652 TUR458651:TUR458652 TKV458651:TKV458652 TAZ458651:TAZ458652 SRD458651:SRD458652 SHH458651:SHH458652 RXL458651:RXL458652 RNP458651:RNP458652 RDT458651:RDT458652 QTX458651:QTX458652 QKB458651:QKB458652 QAF458651:QAF458652 PQJ458651:PQJ458652 PGN458651:PGN458652 OWR458651:OWR458652 OMV458651:OMV458652 OCZ458651:OCZ458652 NTD458651:NTD458652 NJH458651:NJH458652 MZL458651:MZL458652 MPP458651:MPP458652 MFT458651:MFT458652 LVX458651:LVX458652 LMB458651:LMB458652 LCF458651:LCF458652 KSJ458651:KSJ458652 KIN458651:KIN458652 JYR458651:JYR458652 JOV458651:JOV458652 JEZ458651:JEZ458652 IVD458651:IVD458652 ILH458651:ILH458652 IBL458651:IBL458652 HRP458651:HRP458652 HHT458651:HHT458652 GXX458651:GXX458652 GOB458651:GOB458652 GEF458651:GEF458652 FUJ458651:FUJ458652 FKN458651:FKN458652 FAR458651:FAR458652 EQV458651:EQV458652 EGZ458651:EGZ458652 DXD458651:DXD458652 DNH458651:DNH458652 DDL458651:DDL458652 CTP458651:CTP458652 CJT458651:CJT458652 BZX458651:BZX458652 BQB458651:BQB458652 BGF458651:BGF458652 AWJ458651:AWJ458652 AMN458651:AMN458652 ACR458651:ACR458652 SV458651:SV458652 IZ458651:IZ458652 WVL393115:WVL393116 WLP393115:WLP393116 WBT393115:WBT393116 VRX393115:VRX393116 VIB393115:VIB393116 UYF393115:UYF393116 UOJ393115:UOJ393116 UEN393115:UEN393116 TUR393115:TUR393116 TKV393115:TKV393116 TAZ393115:TAZ393116 SRD393115:SRD393116 SHH393115:SHH393116 RXL393115:RXL393116 RNP393115:RNP393116 RDT393115:RDT393116 QTX393115:QTX393116 QKB393115:QKB393116 QAF393115:QAF393116 PQJ393115:PQJ393116 PGN393115:PGN393116 OWR393115:OWR393116 OMV393115:OMV393116 OCZ393115:OCZ393116 NTD393115:NTD393116 NJH393115:NJH393116 MZL393115:MZL393116 MPP393115:MPP393116 MFT393115:MFT393116 LVX393115:LVX393116 LMB393115:LMB393116 LCF393115:LCF393116 KSJ393115:KSJ393116 KIN393115:KIN393116 JYR393115:JYR393116 JOV393115:JOV393116 JEZ393115:JEZ393116 IVD393115:IVD393116 ILH393115:ILH393116 IBL393115:IBL393116 HRP393115:HRP393116 HHT393115:HHT393116 GXX393115:GXX393116 GOB393115:GOB393116 GEF393115:GEF393116 FUJ393115:FUJ393116 FKN393115:FKN393116 FAR393115:FAR393116 EQV393115:EQV393116 EGZ393115:EGZ393116 DXD393115:DXD393116 DNH393115:DNH393116 DDL393115:DDL393116 CTP393115:CTP393116 CJT393115:CJT393116 BZX393115:BZX393116 BQB393115:BQB393116 BGF393115:BGF393116 AWJ393115:AWJ393116 AMN393115:AMN393116 ACR393115:ACR393116 SV393115:SV393116 IZ393115:IZ393116 WVL327579:WVL327580 WLP327579:WLP327580 WBT327579:WBT327580 VRX327579:VRX327580 VIB327579:VIB327580 UYF327579:UYF327580 UOJ327579:UOJ327580 UEN327579:UEN327580 TUR327579:TUR327580 TKV327579:TKV327580 TAZ327579:TAZ327580 SRD327579:SRD327580 SHH327579:SHH327580 RXL327579:RXL327580 RNP327579:RNP327580 RDT327579:RDT327580 QTX327579:QTX327580 QKB327579:QKB327580 QAF327579:QAF327580 PQJ327579:PQJ327580 PGN327579:PGN327580 OWR327579:OWR327580 OMV327579:OMV327580 OCZ327579:OCZ327580 NTD327579:NTD327580 NJH327579:NJH327580 MZL327579:MZL327580 MPP327579:MPP327580 MFT327579:MFT327580 LVX327579:LVX327580 LMB327579:LMB327580 LCF327579:LCF327580 KSJ327579:KSJ327580 KIN327579:KIN327580 JYR327579:JYR327580 JOV327579:JOV327580 JEZ327579:JEZ327580 IVD327579:IVD327580 ILH327579:ILH327580 IBL327579:IBL327580 HRP327579:HRP327580 HHT327579:HHT327580 GXX327579:GXX327580 GOB327579:GOB327580 GEF327579:GEF327580 FUJ327579:FUJ327580 FKN327579:FKN327580 FAR327579:FAR327580 EQV327579:EQV327580 EGZ327579:EGZ327580 DXD327579:DXD327580 DNH327579:DNH327580 DDL327579:DDL327580 CTP327579:CTP327580 CJT327579:CJT327580 BZX327579:BZX327580 BQB327579:BQB327580 BGF327579:BGF327580 AWJ327579:AWJ327580 AMN327579:AMN327580 ACR327579:ACR327580 SV327579:SV327580 IZ327579:IZ327580 WVL262043:WVL262044 WLP262043:WLP262044 WBT262043:WBT262044 VRX262043:VRX262044 VIB262043:VIB262044 UYF262043:UYF262044 UOJ262043:UOJ262044 UEN262043:UEN262044 TUR262043:TUR262044 TKV262043:TKV262044 TAZ262043:TAZ262044 SRD262043:SRD262044 SHH262043:SHH262044 RXL262043:RXL262044 RNP262043:RNP262044 RDT262043:RDT262044 QTX262043:QTX262044 QKB262043:QKB262044 QAF262043:QAF262044 PQJ262043:PQJ262044 PGN262043:PGN262044 OWR262043:OWR262044 OMV262043:OMV262044 OCZ262043:OCZ262044 NTD262043:NTD262044 NJH262043:NJH262044 MZL262043:MZL262044 MPP262043:MPP262044 MFT262043:MFT262044 LVX262043:LVX262044 LMB262043:LMB262044 LCF262043:LCF262044 KSJ262043:KSJ262044 KIN262043:KIN262044 JYR262043:JYR262044 JOV262043:JOV262044 JEZ262043:JEZ262044 IVD262043:IVD262044 ILH262043:ILH262044 IBL262043:IBL262044 HRP262043:HRP262044 HHT262043:HHT262044 GXX262043:GXX262044 GOB262043:GOB262044 GEF262043:GEF262044 FUJ262043:FUJ262044 FKN262043:FKN262044 FAR262043:FAR262044 EQV262043:EQV262044 EGZ262043:EGZ262044 DXD262043:DXD262044 DNH262043:DNH262044 DDL262043:DDL262044 CTP262043:CTP262044 CJT262043:CJT262044 BZX262043:BZX262044 BQB262043:BQB262044 BGF262043:BGF262044 AWJ262043:AWJ262044 AMN262043:AMN262044 ACR262043:ACR262044 SV262043:SV262044 IZ262043:IZ262044 WVL196507:WVL196508 WLP196507:WLP196508 WBT196507:WBT196508 VRX196507:VRX196508 VIB196507:VIB196508 UYF196507:UYF196508 UOJ196507:UOJ196508 UEN196507:UEN196508 TUR196507:TUR196508 TKV196507:TKV196508 TAZ196507:TAZ196508 SRD196507:SRD196508 SHH196507:SHH196508 RXL196507:RXL196508 RNP196507:RNP196508 RDT196507:RDT196508 QTX196507:QTX196508 QKB196507:QKB196508 QAF196507:QAF196508 PQJ196507:PQJ196508 PGN196507:PGN196508 OWR196507:OWR196508 OMV196507:OMV196508 OCZ196507:OCZ196508 NTD196507:NTD196508 NJH196507:NJH196508 MZL196507:MZL196508 MPP196507:MPP196508 MFT196507:MFT196508 LVX196507:LVX196508 LMB196507:LMB196508 LCF196507:LCF196508 KSJ196507:KSJ196508 KIN196507:KIN196508 JYR196507:JYR196508 JOV196507:JOV196508 JEZ196507:JEZ196508 IVD196507:IVD196508 ILH196507:ILH196508 IBL196507:IBL196508 HRP196507:HRP196508 HHT196507:HHT196508 GXX196507:GXX196508 GOB196507:GOB196508 GEF196507:GEF196508 FUJ196507:FUJ196508 FKN196507:FKN196508 FAR196507:FAR196508 EQV196507:EQV196508 EGZ196507:EGZ196508 DXD196507:DXD196508 DNH196507:DNH196508 DDL196507:DDL196508 CTP196507:CTP196508 CJT196507:CJT196508 BZX196507:BZX196508 BQB196507:BQB196508 BGF196507:BGF196508 AWJ196507:AWJ196508 AMN196507:AMN196508 ACR196507:ACR196508 SV196507:SV196508 IZ196507:IZ196508 WVL130971:WVL130972 WLP130971:WLP130972 WBT130971:WBT130972 VRX130971:VRX130972 VIB130971:VIB130972 UYF130971:UYF130972 UOJ130971:UOJ130972 UEN130971:UEN130972 TUR130971:TUR130972 TKV130971:TKV130972 TAZ130971:TAZ130972 SRD130971:SRD130972 SHH130971:SHH130972 RXL130971:RXL130972 RNP130971:RNP130972 RDT130971:RDT130972 QTX130971:QTX130972 QKB130971:QKB130972 QAF130971:QAF130972 PQJ130971:PQJ130972 PGN130971:PGN130972 OWR130971:OWR130972 OMV130971:OMV130972 OCZ130971:OCZ130972 NTD130971:NTD130972 NJH130971:NJH130972 MZL130971:MZL130972 MPP130971:MPP130972 MFT130971:MFT130972 LVX130971:LVX130972 LMB130971:LMB130972 LCF130971:LCF130972 KSJ130971:KSJ130972 KIN130971:KIN130972 JYR130971:JYR130972 JOV130971:JOV130972 JEZ130971:JEZ130972 IVD130971:IVD130972 ILH130971:ILH130972 IBL130971:IBL130972 HRP130971:HRP130972 HHT130971:HHT130972 GXX130971:GXX130972 GOB130971:GOB130972 GEF130971:GEF130972 FUJ130971:FUJ130972 FKN130971:FKN130972 FAR130971:FAR130972 EQV130971:EQV130972 EGZ130971:EGZ130972 DXD130971:DXD130972 DNH130971:DNH130972 DDL130971:DDL130972 CTP130971:CTP130972 CJT130971:CJT130972 BZX130971:BZX130972 BQB130971:BQB130972 BGF130971:BGF130972 AWJ130971:AWJ130972 AMN130971:AMN130972 ACR130971:ACR130972 SV130971:SV130972 IZ130971:IZ130972 WVL65435:WVL65436 WLP65435:WLP65436 WBT65435:WBT65436 VRX65435:VRX65436 VIB65435:VIB65436 UYF65435:UYF65436 UOJ65435:UOJ65436 UEN65435:UEN65436 TUR65435:TUR65436 TKV65435:TKV65436 TAZ65435:TAZ65436 SRD65435:SRD65436 SHH65435:SHH65436 RXL65435:RXL65436 RNP65435:RNP65436 RDT65435:RDT65436 QTX65435:QTX65436 QKB65435:QKB65436 QAF65435:QAF65436 PQJ65435:PQJ65436 PGN65435:PGN65436 OWR65435:OWR65436 OMV65435:OMV65436 OCZ65435:OCZ65436 NTD65435:NTD65436 NJH65435:NJH65436 MZL65435:MZL65436 MPP65435:MPP65436 MFT65435:MFT65436 LVX65435:LVX65436 LMB65435:LMB65436 LCF65435:LCF65436 KSJ65435:KSJ65436 KIN65435:KIN65436 JYR65435:JYR65436 JOV65435:JOV65436 JEZ65435:JEZ65436 IVD65435:IVD65436 ILH65435:ILH65436 IBL65435:IBL65436 HRP65435:HRP65436 HHT65435:HHT65436 GXX65435:GXX65436 GOB65435:GOB65436 GEF65435:GEF65436 FUJ65435:FUJ65436 FKN65435:FKN65436 FAR65435:FAR65436 EQV65435:EQV65436 EGZ65435:EGZ65436 DXD65435:DXD65436 DNH65435:DNH65436 DDL65435:DDL65436 CTP65435:CTP65436 CJT65435:CJT65436 BZX65435:BZX65436 BQB65435:BQB65436 BGF65435:BGF65436 AWJ65435:AWJ65436 AMN65435:AMN65436 IZ9:IZ51 WVL9:WVL51 WLP9:WLP51 WBT9:WBT51 VRX9:VRX51 VIB9:VIB51 UYF9:UYF51 UOJ9:UOJ51 UEN9:UEN51 TUR9:TUR51 TKV9:TKV51 TAZ9:TAZ51 SRD9:SRD51 SHH9:SHH51 RXL9:RXL51 RNP9:RNP51 RDT9:RDT51 QTX9:QTX51 QKB9:QKB51 QAF9:QAF51 PQJ9:PQJ51 PGN9:PGN51 OWR9:OWR51 OMV9:OMV51 OCZ9:OCZ51 NTD9:NTD51 NJH9:NJH51 MZL9:MZL51 MPP9:MPP51 MFT9:MFT51 LVX9:LVX51 LMB9:LMB51 LCF9:LCF51 KSJ9:KSJ51 KIN9:KIN51 JYR9:JYR51 JOV9:JOV51 JEZ9:JEZ51 IVD9:IVD51 ILH9:ILH51 IBL9:IBL51 HRP9:HRP51 HHT9:HHT51 GXX9:GXX51 GOB9:GOB51 GEF9:GEF51 FUJ9:FUJ51 FKN9:FKN51 FAR9:FAR51 EQV9:EQV51 EGZ9:EGZ51 DXD9:DXD51 DNH9:DNH51 DDL9:DDL51 CTP9:CTP51 CJT9:CJT51 BZX9:BZX51 BQB9:BQB51 BGF9:BGF51 AWJ9:AWJ51 AMN9:AMN51 ACR9:ACR51 SV9:SV51 VRX53:VRX128 WVL53:WVL128 WLP53:WLP128 WBT53:WBT128 IZ53:IZ128 SV53:SV128 ACR53:ACR128 AMN53:AMN128 AWJ53:AWJ128 BGF53:BGF128 BQB53:BQB128 BZX53:BZX128 CJT53:CJT128 CTP53:CTP128 DDL53:DDL128 DNH53:DNH128 DXD53:DXD128 EGZ53:EGZ128 EQV53:EQV128 FAR53:FAR128 FKN53:FKN128 FUJ53:FUJ128 GEF53:GEF128 GOB53:GOB128 GXX53:GXX128 HHT53:HHT128 HRP53:HRP128 IBL53:IBL128 ILH53:ILH128 IVD53:IVD128 JEZ53:JEZ128 JOV53:JOV128 JYR53:JYR128 KIN53:KIN128 KSJ53:KSJ128 LCF53:LCF128 LMB53:LMB128 LVX53:LVX128 MFT53:MFT128 MPP53:MPP128 MZL53:MZL128 NJH53:NJH128 NTD53:NTD128 OCZ53:OCZ128 OMV53:OMV128 OWR53:OWR128 PGN53:PGN128 PQJ53:PQJ128 QAF53:QAF128 QKB53:QKB128 QTX53:QTX128 RDT53:RDT128 RNP53:RNP128 RXL53:RXL128 SHH53:SHH128 SRD53:SRD128 TAZ53:TAZ128 TKV53:TKV128 TUR53:TUR128 UEN53:UEN128 UOJ53:UOJ128 UYF53:UYF128 VIB53:VIB128">
      <formula1>"주전,2교대,3교대"</formula1>
    </dataValidation>
    <dataValidation type="list" allowBlank="1" showInputMessage="1" showErrorMessage="1" sqref="WUY982939:WUY982941 WLC982939:WLC982941 WBG982939:WBG982941 VRK982939:VRK982941 VHO982939:VHO982941 UXS982939:UXS982941 UNW982939:UNW982941 UEA982939:UEA982941 TUE982939:TUE982941 TKI982939:TKI982941 TAM982939:TAM982941 SQQ982939:SQQ982941 SGU982939:SGU982941 RWY982939:RWY982941 RNC982939:RNC982941 RDG982939:RDG982941 QTK982939:QTK982941 QJO982939:QJO982941 PZS982939:PZS982941 PPW982939:PPW982941 PGA982939:PGA982941 OWE982939:OWE982941 OMI982939:OMI982941 OCM982939:OCM982941 NSQ982939:NSQ982941 NIU982939:NIU982941 MYY982939:MYY982941 MPC982939:MPC982941 MFG982939:MFG982941 LVK982939:LVK982941 LLO982939:LLO982941 LBS982939:LBS982941 KRW982939:KRW982941 KIA982939:KIA982941 JYE982939:JYE982941 JOI982939:JOI982941 JEM982939:JEM982941 IUQ982939:IUQ982941 IKU982939:IKU982941 IAY982939:IAY982941 HRC982939:HRC982941 HHG982939:HHG982941 GXK982939:GXK982941 GNO982939:GNO982941 GDS982939:GDS982941 FTW982939:FTW982941 FKA982939:FKA982941 FAE982939:FAE982941 EQI982939:EQI982941 EGM982939:EGM982941 DWQ982939:DWQ982941 DMU982939:DMU982941 DCY982939:DCY982941 CTC982939:CTC982941 CJG982939:CJG982941 BZK982939:BZK982941 BPO982939:BPO982941 BFS982939:BFS982941 AVW982939:AVW982941 AMA982939:AMA982941 ACE982939:ACE982941 SI982939:SI982941 IM982939:IM982941 WUY917403:WUY917405 WLC917403:WLC917405 WBG917403:WBG917405 VRK917403:VRK917405 VHO917403:VHO917405 UXS917403:UXS917405 UNW917403:UNW917405 UEA917403:UEA917405 TUE917403:TUE917405 TKI917403:TKI917405 TAM917403:TAM917405 SQQ917403:SQQ917405 SGU917403:SGU917405 RWY917403:RWY917405 RNC917403:RNC917405 RDG917403:RDG917405 QTK917403:QTK917405 QJO917403:QJO917405 PZS917403:PZS917405 PPW917403:PPW917405 PGA917403:PGA917405 OWE917403:OWE917405 OMI917403:OMI917405 OCM917403:OCM917405 NSQ917403:NSQ917405 NIU917403:NIU917405 MYY917403:MYY917405 MPC917403:MPC917405 MFG917403:MFG917405 LVK917403:LVK917405 LLO917403:LLO917405 LBS917403:LBS917405 KRW917403:KRW917405 KIA917403:KIA917405 JYE917403:JYE917405 JOI917403:JOI917405 JEM917403:JEM917405 IUQ917403:IUQ917405 IKU917403:IKU917405 IAY917403:IAY917405 HRC917403:HRC917405 HHG917403:HHG917405 GXK917403:GXK917405 GNO917403:GNO917405 GDS917403:GDS917405 FTW917403:FTW917405 FKA917403:FKA917405 FAE917403:FAE917405 EQI917403:EQI917405 EGM917403:EGM917405 DWQ917403:DWQ917405 DMU917403:DMU917405 DCY917403:DCY917405 CTC917403:CTC917405 CJG917403:CJG917405 BZK917403:BZK917405 BPO917403:BPO917405 BFS917403:BFS917405 AVW917403:AVW917405 AMA917403:AMA917405 ACE917403:ACE917405 SI917403:SI917405 IM917403:IM917405 WUY851867:WUY851869 WLC851867:WLC851869 WBG851867:WBG851869 VRK851867:VRK851869 VHO851867:VHO851869 UXS851867:UXS851869 UNW851867:UNW851869 UEA851867:UEA851869 TUE851867:TUE851869 TKI851867:TKI851869 TAM851867:TAM851869 SQQ851867:SQQ851869 SGU851867:SGU851869 RWY851867:RWY851869 RNC851867:RNC851869 RDG851867:RDG851869 QTK851867:QTK851869 QJO851867:QJO851869 PZS851867:PZS851869 PPW851867:PPW851869 PGA851867:PGA851869 OWE851867:OWE851869 OMI851867:OMI851869 OCM851867:OCM851869 NSQ851867:NSQ851869 NIU851867:NIU851869 MYY851867:MYY851869 MPC851867:MPC851869 MFG851867:MFG851869 LVK851867:LVK851869 LLO851867:LLO851869 LBS851867:LBS851869 KRW851867:KRW851869 KIA851867:KIA851869 JYE851867:JYE851869 JOI851867:JOI851869 JEM851867:JEM851869 IUQ851867:IUQ851869 IKU851867:IKU851869 IAY851867:IAY851869 HRC851867:HRC851869 HHG851867:HHG851869 GXK851867:GXK851869 GNO851867:GNO851869 GDS851867:GDS851869 FTW851867:FTW851869 FKA851867:FKA851869 FAE851867:FAE851869 EQI851867:EQI851869 EGM851867:EGM851869 DWQ851867:DWQ851869 DMU851867:DMU851869 DCY851867:DCY851869 CTC851867:CTC851869 CJG851867:CJG851869 BZK851867:BZK851869 BPO851867:BPO851869 BFS851867:BFS851869 AVW851867:AVW851869 AMA851867:AMA851869 ACE851867:ACE851869 SI851867:SI851869 IM851867:IM851869 WUY786331:WUY786333 WLC786331:WLC786333 WBG786331:WBG786333 VRK786331:VRK786333 VHO786331:VHO786333 UXS786331:UXS786333 UNW786331:UNW786333 UEA786331:UEA786333 TUE786331:TUE786333 TKI786331:TKI786333 TAM786331:TAM786333 SQQ786331:SQQ786333 SGU786331:SGU786333 RWY786331:RWY786333 RNC786331:RNC786333 RDG786331:RDG786333 QTK786331:QTK786333 QJO786331:QJO786333 PZS786331:PZS786333 PPW786331:PPW786333 PGA786331:PGA786333 OWE786331:OWE786333 OMI786331:OMI786333 OCM786331:OCM786333 NSQ786331:NSQ786333 NIU786331:NIU786333 MYY786331:MYY786333 MPC786331:MPC786333 MFG786331:MFG786333 LVK786331:LVK786333 LLO786331:LLO786333 LBS786331:LBS786333 KRW786331:KRW786333 KIA786331:KIA786333 JYE786331:JYE786333 JOI786331:JOI786333 JEM786331:JEM786333 IUQ786331:IUQ786333 IKU786331:IKU786333 IAY786331:IAY786333 HRC786331:HRC786333 HHG786331:HHG786333 GXK786331:GXK786333 GNO786331:GNO786333 GDS786331:GDS786333 FTW786331:FTW786333 FKA786331:FKA786333 FAE786331:FAE786333 EQI786331:EQI786333 EGM786331:EGM786333 DWQ786331:DWQ786333 DMU786331:DMU786333 DCY786331:DCY786333 CTC786331:CTC786333 CJG786331:CJG786333 BZK786331:BZK786333 BPO786331:BPO786333 BFS786331:BFS786333 AVW786331:AVW786333 AMA786331:AMA786333 ACE786331:ACE786333 SI786331:SI786333 IM786331:IM786333 WUY720795:WUY720797 WLC720795:WLC720797 WBG720795:WBG720797 VRK720795:VRK720797 VHO720795:VHO720797 UXS720795:UXS720797 UNW720795:UNW720797 UEA720795:UEA720797 TUE720795:TUE720797 TKI720795:TKI720797 TAM720795:TAM720797 SQQ720795:SQQ720797 SGU720795:SGU720797 RWY720795:RWY720797 RNC720795:RNC720797 RDG720795:RDG720797 QTK720795:QTK720797 QJO720795:QJO720797 PZS720795:PZS720797 PPW720795:PPW720797 PGA720795:PGA720797 OWE720795:OWE720797 OMI720795:OMI720797 OCM720795:OCM720797 NSQ720795:NSQ720797 NIU720795:NIU720797 MYY720795:MYY720797 MPC720795:MPC720797 MFG720795:MFG720797 LVK720795:LVK720797 LLO720795:LLO720797 LBS720795:LBS720797 KRW720795:KRW720797 KIA720795:KIA720797 JYE720795:JYE720797 JOI720795:JOI720797 JEM720795:JEM720797 IUQ720795:IUQ720797 IKU720795:IKU720797 IAY720795:IAY720797 HRC720795:HRC720797 HHG720795:HHG720797 GXK720795:GXK720797 GNO720795:GNO720797 GDS720795:GDS720797 FTW720795:FTW720797 FKA720795:FKA720797 FAE720795:FAE720797 EQI720795:EQI720797 EGM720795:EGM720797 DWQ720795:DWQ720797 DMU720795:DMU720797 DCY720795:DCY720797 CTC720795:CTC720797 CJG720795:CJG720797 BZK720795:BZK720797 BPO720795:BPO720797 BFS720795:BFS720797 AVW720795:AVW720797 AMA720795:AMA720797 ACE720795:ACE720797 SI720795:SI720797 IM720795:IM720797 WUY655259:WUY655261 WLC655259:WLC655261 WBG655259:WBG655261 VRK655259:VRK655261 VHO655259:VHO655261 UXS655259:UXS655261 UNW655259:UNW655261 UEA655259:UEA655261 TUE655259:TUE655261 TKI655259:TKI655261 TAM655259:TAM655261 SQQ655259:SQQ655261 SGU655259:SGU655261 RWY655259:RWY655261 RNC655259:RNC655261 RDG655259:RDG655261 QTK655259:QTK655261 QJO655259:QJO655261 PZS655259:PZS655261 PPW655259:PPW655261 PGA655259:PGA655261 OWE655259:OWE655261 OMI655259:OMI655261 OCM655259:OCM655261 NSQ655259:NSQ655261 NIU655259:NIU655261 MYY655259:MYY655261 MPC655259:MPC655261 MFG655259:MFG655261 LVK655259:LVK655261 LLO655259:LLO655261 LBS655259:LBS655261 KRW655259:KRW655261 KIA655259:KIA655261 JYE655259:JYE655261 JOI655259:JOI655261 JEM655259:JEM655261 IUQ655259:IUQ655261 IKU655259:IKU655261 IAY655259:IAY655261 HRC655259:HRC655261 HHG655259:HHG655261 GXK655259:GXK655261 GNO655259:GNO655261 GDS655259:GDS655261 FTW655259:FTW655261 FKA655259:FKA655261 FAE655259:FAE655261 EQI655259:EQI655261 EGM655259:EGM655261 DWQ655259:DWQ655261 DMU655259:DMU655261 DCY655259:DCY655261 CTC655259:CTC655261 CJG655259:CJG655261 BZK655259:BZK655261 BPO655259:BPO655261 BFS655259:BFS655261 AVW655259:AVW655261 AMA655259:AMA655261 ACE655259:ACE655261 SI655259:SI655261 IM655259:IM655261 WUY589723:WUY589725 WLC589723:WLC589725 WBG589723:WBG589725 VRK589723:VRK589725 VHO589723:VHO589725 UXS589723:UXS589725 UNW589723:UNW589725 UEA589723:UEA589725 TUE589723:TUE589725 TKI589723:TKI589725 TAM589723:TAM589725 SQQ589723:SQQ589725 SGU589723:SGU589725 RWY589723:RWY589725 RNC589723:RNC589725 RDG589723:RDG589725 QTK589723:QTK589725 QJO589723:QJO589725 PZS589723:PZS589725 PPW589723:PPW589725 PGA589723:PGA589725 OWE589723:OWE589725 OMI589723:OMI589725 OCM589723:OCM589725 NSQ589723:NSQ589725 NIU589723:NIU589725 MYY589723:MYY589725 MPC589723:MPC589725 MFG589723:MFG589725 LVK589723:LVK589725 LLO589723:LLO589725 LBS589723:LBS589725 KRW589723:KRW589725 KIA589723:KIA589725 JYE589723:JYE589725 JOI589723:JOI589725 JEM589723:JEM589725 IUQ589723:IUQ589725 IKU589723:IKU589725 IAY589723:IAY589725 HRC589723:HRC589725 HHG589723:HHG589725 GXK589723:GXK589725 GNO589723:GNO589725 GDS589723:GDS589725 FTW589723:FTW589725 FKA589723:FKA589725 FAE589723:FAE589725 EQI589723:EQI589725 EGM589723:EGM589725 DWQ589723:DWQ589725 DMU589723:DMU589725 DCY589723:DCY589725 CTC589723:CTC589725 CJG589723:CJG589725 BZK589723:BZK589725 BPO589723:BPO589725 BFS589723:BFS589725 AVW589723:AVW589725 AMA589723:AMA589725 ACE589723:ACE589725 SI589723:SI589725 IM589723:IM589725 WUY524187:WUY524189 WLC524187:WLC524189 WBG524187:WBG524189 VRK524187:VRK524189 VHO524187:VHO524189 UXS524187:UXS524189 UNW524187:UNW524189 UEA524187:UEA524189 TUE524187:TUE524189 TKI524187:TKI524189 TAM524187:TAM524189 SQQ524187:SQQ524189 SGU524187:SGU524189 RWY524187:RWY524189 RNC524187:RNC524189 RDG524187:RDG524189 QTK524187:QTK524189 QJO524187:QJO524189 PZS524187:PZS524189 PPW524187:PPW524189 PGA524187:PGA524189 OWE524187:OWE524189 OMI524187:OMI524189 OCM524187:OCM524189 NSQ524187:NSQ524189 NIU524187:NIU524189 MYY524187:MYY524189 MPC524187:MPC524189 MFG524187:MFG524189 LVK524187:LVK524189 LLO524187:LLO524189 LBS524187:LBS524189 KRW524187:KRW524189 KIA524187:KIA524189 JYE524187:JYE524189 JOI524187:JOI524189 JEM524187:JEM524189 IUQ524187:IUQ524189 IKU524187:IKU524189 IAY524187:IAY524189 HRC524187:HRC524189 HHG524187:HHG524189 GXK524187:GXK524189 GNO524187:GNO524189 GDS524187:GDS524189 FTW524187:FTW524189 FKA524187:FKA524189 FAE524187:FAE524189 EQI524187:EQI524189 EGM524187:EGM524189 DWQ524187:DWQ524189 DMU524187:DMU524189 DCY524187:DCY524189 CTC524187:CTC524189 CJG524187:CJG524189 BZK524187:BZK524189 BPO524187:BPO524189 BFS524187:BFS524189 AVW524187:AVW524189 AMA524187:AMA524189 ACE524187:ACE524189 SI524187:SI524189 IM524187:IM524189 WUY458651:WUY458653 WLC458651:WLC458653 WBG458651:WBG458653 VRK458651:VRK458653 VHO458651:VHO458653 UXS458651:UXS458653 UNW458651:UNW458653 UEA458651:UEA458653 TUE458651:TUE458653 TKI458651:TKI458653 TAM458651:TAM458653 SQQ458651:SQQ458653 SGU458651:SGU458653 RWY458651:RWY458653 RNC458651:RNC458653 RDG458651:RDG458653 QTK458651:QTK458653 QJO458651:QJO458653 PZS458651:PZS458653 PPW458651:PPW458653 PGA458651:PGA458653 OWE458651:OWE458653 OMI458651:OMI458653 OCM458651:OCM458653 NSQ458651:NSQ458653 NIU458651:NIU458653 MYY458651:MYY458653 MPC458651:MPC458653 MFG458651:MFG458653 LVK458651:LVK458653 LLO458651:LLO458653 LBS458651:LBS458653 KRW458651:KRW458653 KIA458651:KIA458653 JYE458651:JYE458653 JOI458651:JOI458653 JEM458651:JEM458653 IUQ458651:IUQ458653 IKU458651:IKU458653 IAY458651:IAY458653 HRC458651:HRC458653 HHG458651:HHG458653 GXK458651:GXK458653 GNO458651:GNO458653 GDS458651:GDS458653 FTW458651:FTW458653 FKA458651:FKA458653 FAE458651:FAE458653 EQI458651:EQI458653 EGM458651:EGM458653 DWQ458651:DWQ458653 DMU458651:DMU458653 DCY458651:DCY458653 CTC458651:CTC458653 CJG458651:CJG458653 BZK458651:BZK458653 BPO458651:BPO458653 BFS458651:BFS458653 AVW458651:AVW458653 AMA458651:AMA458653 ACE458651:ACE458653 SI458651:SI458653 IM458651:IM458653 WUY393115:WUY393117 WLC393115:WLC393117 WBG393115:WBG393117 VRK393115:VRK393117 VHO393115:VHO393117 UXS393115:UXS393117 UNW393115:UNW393117 UEA393115:UEA393117 TUE393115:TUE393117 TKI393115:TKI393117 TAM393115:TAM393117 SQQ393115:SQQ393117 SGU393115:SGU393117 RWY393115:RWY393117 RNC393115:RNC393117 RDG393115:RDG393117 QTK393115:QTK393117 QJO393115:QJO393117 PZS393115:PZS393117 PPW393115:PPW393117 PGA393115:PGA393117 OWE393115:OWE393117 OMI393115:OMI393117 OCM393115:OCM393117 NSQ393115:NSQ393117 NIU393115:NIU393117 MYY393115:MYY393117 MPC393115:MPC393117 MFG393115:MFG393117 LVK393115:LVK393117 LLO393115:LLO393117 LBS393115:LBS393117 KRW393115:KRW393117 KIA393115:KIA393117 JYE393115:JYE393117 JOI393115:JOI393117 JEM393115:JEM393117 IUQ393115:IUQ393117 IKU393115:IKU393117 IAY393115:IAY393117 HRC393115:HRC393117 HHG393115:HHG393117 GXK393115:GXK393117 GNO393115:GNO393117 GDS393115:GDS393117 FTW393115:FTW393117 FKA393115:FKA393117 FAE393115:FAE393117 EQI393115:EQI393117 EGM393115:EGM393117 DWQ393115:DWQ393117 DMU393115:DMU393117 DCY393115:DCY393117 CTC393115:CTC393117 CJG393115:CJG393117 BZK393115:BZK393117 BPO393115:BPO393117 BFS393115:BFS393117 AVW393115:AVW393117 AMA393115:AMA393117 ACE393115:ACE393117 SI393115:SI393117 IM393115:IM393117 WUY327579:WUY327581 WLC327579:WLC327581 WBG327579:WBG327581 VRK327579:VRK327581 VHO327579:VHO327581 UXS327579:UXS327581 UNW327579:UNW327581 UEA327579:UEA327581 TUE327579:TUE327581 TKI327579:TKI327581 TAM327579:TAM327581 SQQ327579:SQQ327581 SGU327579:SGU327581 RWY327579:RWY327581 RNC327579:RNC327581 RDG327579:RDG327581 QTK327579:QTK327581 QJO327579:QJO327581 PZS327579:PZS327581 PPW327579:PPW327581 PGA327579:PGA327581 OWE327579:OWE327581 OMI327579:OMI327581 OCM327579:OCM327581 NSQ327579:NSQ327581 NIU327579:NIU327581 MYY327579:MYY327581 MPC327579:MPC327581 MFG327579:MFG327581 LVK327579:LVK327581 LLO327579:LLO327581 LBS327579:LBS327581 KRW327579:KRW327581 KIA327579:KIA327581 JYE327579:JYE327581 JOI327579:JOI327581 JEM327579:JEM327581 IUQ327579:IUQ327581 IKU327579:IKU327581 IAY327579:IAY327581 HRC327579:HRC327581 HHG327579:HHG327581 GXK327579:GXK327581 GNO327579:GNO327581 GDS327579:GDS327581 FTW327579:FTW327581 FKA327579:FKA327581 FAE327579:FAE327581 EQI327579:EQI327581 EGM327579:EGM327581 DWQ327579:DWQ327581 DMU327579:DMU327581 DCY327579:DCY327581 CTC327579:CTC327581 CJG327579:CJG327581 BZK327579:BZK327581 BPO327579:BPO327581 BFS327579:BFS327581 AVW327579:AVW327581 AMA327579:AMA327581 ACE327579:ACE327581 SI327579:SI327581 IM327579:IM327581 WUY262043:WUY262045 WLC262043:WLC262045 WBG262043:WBG262045 VRK262043:VRK262045 VHO262043:VHO262045 UXS262043:UXS262045 UNW262043:UNW262045 UEA262043:UEA262045 TUE262043:TUE262045 TKI262043:TKI262045 TAM262043:TAM262045 SQQ262043:SQQ262045 SGU262043:SGU262045 RWY262043:RWY262045 RNC262043:RNC262045 RDG262043:RDG262045 QTK262043:QTK262045 QJO262043:QJO262045 PZS262043:PZS262045 PPW262043:PPW262045 PGA262043:PGA262045 OWE262043:OWE262045 OMI262043:OMI262045 OCM262043:OCM262045 NSQ262043:NSQ262045 NIU262043:NIU262045 MYY262043:MYY262045 MPC262043:MPC262045 MFG262043:MFG262045 LVK262043:LVK262045 LLO262043:LLO262045 LBS262043:LBS262045 KRW262043:KRW262045 KIA262043:KIA262045 JYE262043:JYE262045 JOI262043:JOI262045 JEM262043:JEM262045 IUQ262043:IUQ262045 IKU262043:IKU262045 IAY262043:IAY262045 HRC262043:HRC262045 HHG262043:HHG262045 GXK262043:GXK262045 GNO262043:GNO262045 GDS262043:GDS262045 FTW262043:FTW262045 FKA262043:FKA262045 FAE262043:FAE262045 EQI262043:EQI262045 EGM262043:EGM262045 DWQ262043:DWQ262045 DMU262043:DMU262045 DCY262043:DCY262045 CTC262043:CTC262045 CJG262043:CJG262045 BZK262043:BZK262045 BPO262043:BPO262045 BFS262043:BFS262045 AVW262043:AVW262045 AMA262043:AMA262045 ACE262043:ACE262045 SI262043:SI262045 IM262043:IM262045 WUY196507:WUY196509 WLC196507:WLC196509 WBG196507:WBG196509 VRK196507:VRK196509 VHO196507:VHO196509 UXS196507:UXS196509 UNW196507:UNW196509 UEA196507:UEA196509 TUE196507:TUE196509 TKI196507:TKI196509 TAM196507:TAM196509 SQQ196507:SQQ196509 SGU196507:SGU196509 RWY196507:RWY196509 RNC196507:RNC196509 RDG196507:RDG196509 QTK196507:QTK196509 QJO196507:QJO196509 PZS196507:PZS196509 PPW196507:PPW196509 PGA196507:PGA196509 OWE196507:OWE196509 OMI196507:OMI196509 OCM196507:OCM196509 NSQ196507:NSQ196509 NIU196507:NIU196509 MYY196507:MYY196509 MPC196507:MPC196509 MFG196507:MFG196509 LVK196507:LVK196509 LLO196507:LLO196509 LBS196507:LBS196509 KRW196507:KRW196509 KIA196507:KIA196509 JYE196507:JYE196509 JOI196507:JOI196509 JEM196507:JEM196509 IUQ196507:IUQ196509 IKU196507:IKU196509 IAY196507:IAY196509 HRC196507:HRC196509 HHG196507:HHG196509 GXK196507:GXK196509 GNO196507:GNO196509 GDS196507:GDS196509 FTW196507:FTW196509 FKA196507:FKA196509 FAE196507:FAE196509 EQI196507:EQI196509 EGM196507:EGM196509 DWQ196507:DWQ196509 DMU196507:DMU196509 DCY196507:DCY196509 CTC196507:CTC196509 CJG196507:CJG196509 BZK196507:BZK196509 BPO196507:BPO196509 BFS196507:BFS196509 AVW196507:AVW196509 AMA196507:AMA196509 ACE196507:ACE196509 SI196507:SI196509 IM196507:IM196509 WUY130971:WUY130973 WLC130971:WLC130973 WBG130971:WBG130973 VRK130971:VRK130973 VHO130971:VHO130973 UXS130971:UXS130973 UNW130971:UNW130973 UEA130971:UEA130973 TUE130971:TUE130973 TKI130971:TKI130973 TAM130971:TAM130973 SQQ130971:SQQ130973 SGU130971:SGU130973 RWY130971:RWY130973 RNC130971:RNC130973 RDG130971:RDG130973 QTK130971:QTK130973 QJO130971:QJO130973 PZS130971:PZS130973 PPW130971:PPW130973 PGA130971:PGA130973 OWE130971:OWE130973 OMI130971:OMI130973 OCM130971:OCM130973 NSQ130971:NSQ130973 NIU130971:NIU130973 MYY130971:MYY130973 MPC130971:MPC130973 MFG130971:MFG130973 LVK130971:LVK130973 LLO130971:LLO130973 LBS130971:LBS130973 KRW130971:KRW130973 KIA130971:KIA130973 JYE130971:JYE130973 JOI130971:JOI130973 JEM130971:JEM130973 IUQ130971:IUQ130973 IKU130971:IKU130973 IAY130971:IAY130973 HRC130971:HRC130973 HHG130971:HHG130973 GXK130971:GXK130973 GNO130971:GNO130973 GDS130971:GDS130973 FTW130971:FTW130973 FKA130971:FKA130973 FAE130971:FAE130973 EQI130971:EQI130973 EGM130971:EGM130973 DWQ130971:DWQ130973 DMU130971:DMU130973 DCY130971:DCY130973 CTC130971:CTC130973 CJG130971:CJG130973 BZK130971:BZK130973 BPO130971:BPO130973 BFS130971:BFS130973 AVW130971:AVW130973 AMA130971:AMA130973 ACE130971:ACE130973 SI130971:SI130973 IM130971:IM130973 WUY65435:WUY65437 WLC65435:WLC65437 WBG65435:WBG65437 VRK65435:VRK65437 VHO65435:VHO65437 UXS65435:UXS65437 UNW65435:UNW65437 UEA65435:UEA65437 TUE65435:TUE65437 TKI65435:TKI65437 TAM65435:TAM65437 SQQ65435:SQQ65437 SGU65435:SGU65437 RWY65435:RWY65437 RNC65435:RNC65437 RDG65435:RDG65437 QTK65435:QTK65437 QJO65435:QJO65437 PZS65435:PZS65437 PPW65435:PPW65437 PGA65435:PGA65437 OWE65435:OWE65437 OMI65435:OMI65437 OCM65435:OCM65437 NSQ65435:NSQ65437 NIU65435:NIU65437 MYY65435:MYY65437 MPC65435:MPC65437 MFG65435:MFG65437 LVK65435:LVK65437 LLO65435:LLO65437 LBS65435:LBS65437 KRW65435:KRW65437 KIA65435:KIA65437 JYE65435:JYE65437 JOI65435:JOI65437 JEM65435:JEM65437 IUQ65435:IUQ65437 IKU65435:IKU65437 IAY65435:IAY65437 HRC65435:HRC65437 HHG65435:HHG65437 GXK65435:GXK65437 GNO65435:GNO65437 GDS65435:GDS65437 FTW65435:FTW65437 FKA65435:FKA65437 FAE65435:FAE65437 EQI65435:EQI65437 EGM65435:EGM65437 DWQ65435:DWQ65437 DMU65435:DMU65437 DCY65435:DCY65437 CTC65435:CTC65437 CJG65435:CJG65437 BZK65435:BZK65437 BPO65435:BPO65437 BFS65435:BFS65437 AVW65435:AVW65437 AMA65435:AMA65437 ACE65435:ACE65437 SI65435:SI65437 IM65435:IM65437 IM9:IM51 WUY9:WUY51 WLC9:WLC51 WBG9:WBG51 VRK9:VRK51 VHO9:VHO51 UXS9:UXS51 UNW9:UNW51 UEA9:UEA51 TUE9:TUE51 TKI9:TKI51 TAM9:TAM51 SQQ9:SQQ51 SGU9:SGU51 RWY9:RWY51 RNC9:RNC51 RDG9:RDG51 QTK9:QTK51 QJO9:QJO51 PZS9:PZS51 PPW9:PPW51 PGA9:PGA51 OWE9:OWE51 OMI9:OMI51 OCM9:OCM51 NSQ9:NSQ51 NIU9:NIU51 MYY9:MYY51 MPC9:MPC51 MFG9:MFG51 LVK9:LVK51 LLO9:LLO51 LBS9:LBS51 KRW9:KRW51 KIA9:KIA51 JYE9:JYE51 JOI9:JOI51 JEM9:JEM51 IUQ9:IUQ51 IKU9:IKU51 IAY9:IAY51 HRC9:HRC51 HHG9:HHG51 GXK9:GXK51 GNO9:GNO51 GDS9:GDS51 FTW9:FTW51 FKA9:FKA51 FAE9:FAE51 EQI9:EQI51 EGM9:EGM51 DWQ9:DWQ51 DMU9:DMU51 DCY9:DCY51 CTC9:CTC51 CJG9:CJG51 BZK9:BZK51 BPO9:BPO51 BFS9:BFS51 AVW9:AVW51 AMA9:AMA51 ACE9:ACE51 SI9:SI51 WUY53:WUY128 IM53:IM128 SI53:SI128 ACE53:ACE128 AMA53:AMA128 AVW53:AVW128 BFS53:BFS128 BPO53:BPO128 BZK53:BZK128 CJG53:CJG128 CTC53:CTC128 DCY53:DCY128 DMU53:DMU128 DWQ53:DWQ128 EGM53:EGM128 EQI53:EQI128 FAE53:FAE128 FKA53:FKA128 FTW53:FTW128 GDS53:GDS128 GNO53:GNO128 GXK53:GXK128 HHG53:HHG128 HRC53:HRC128 IAY53:IAY128 IKU53:IKU128 IUQ53:IUQ128 JEM53:JEM128 JOI53:JOI128 JYE53:JYE128 KIA53:KIA128 KRW53:KRW128 LBS53:LBS128 LLO53:LLO128 LVK53:LVK128 MFG53:MFG128 MPC53:MPC128 MYY53:MYY128 NIU53:NIU128 NSQ53:NSQ128 OCM53:OCM128 OMI53:OMI128 OWE53:OWE128 PGA53:PGA128 PPW53:PPW128 PZS53:PZS128 QJO53:QJO128 QTK53:QTK128 RDG53:RDG128 RNC53:RNC128 RWY53:RWY128 SGU53:SGU128 SQQ53:SQQ128 TAM53:TAM128 TKI53:TKI128 TUE53:TUE128 UEA53:UEA128 UNW53:UNW128 UXS53:UXS128 VHO53:VHO128 VRK53:VRK128 WBG53:WBG128 WLC53:WLC128">
      <formula1>"㎏,ℓ,㎥,톤"</formula1>
    </dataValidation>
    <dataValidation type="list" allowBlank="1" showInputMessage="1" showErrorMessage="1" sqref="WLS982939:WLS982940 WBW982939:WBW982940 VSA982939:VSA982940 VIE982939:VIE982940 UYI982939:UYI982940 UOM982939:UOM982940 UEQ982939:UEQ982940 TUU982939:TUU982940 TKY982939:TKY982940 TBC982939:TBC982940 SRG982939:SRG982940 SHK982939:SHK982940 RXO982939:RXO982940 RNS982939:RNS982940 RDW982939:RDW982940 QUA982939:QUA982940 QKE982939:QKE982940 QAI982939:QAI982940 PQM982939:PQM982940 PGQ982939:PGQ982940 OWU982939:OWU982940 OMY982939:OMY982940 ODC982939:ODC982940 NTG982939:NTG982940 NJK982939:NJK982940 MZO982939:MZO982940 MPS982939:MPS982940 MFW982939:MFW982940 LWA982939:LWA982940 LME982939:LME982940 LCI982939:LCI982940 KSM982939:KSM982940 KIQ982939:KIQ982940 JYU982939:JYU982940 JOY982939:JOY982940 JFC982939:JFC982940 IVG982939:IVG982940 ILK982939:ILK982940 IBO982939:IBO982940 HRS982939:HRS982940 HHW982939:HHW982940 GYA982939:GYA982940 GOE982939:GOE982940 GEI982939:GEI982940 FUM982939:FUM982940 FKQ982939:FKQ982940 FAU982939:FAU982940 EQY982939:EQY982940 EHC982939:EHC982940 DXG982939:DXG982940 DNK982939:DNK982940 DDO982939:DDO982940 CTS982939:CTS982940 CJW982939:CJW982940 CAA982939:CAA982940 BQE982939:BQE982940 BGI982939:BGI982940 AWM982939:AWM982940 AMQ982939:AMQ982940 ACU982939:ACU982940 SY982939:SY982940 JC982939:JC982940 WVO917403:WVO917404 WLS917403:WLS917404 WBW917403:WBW917404 VSA917403:VSA917404 VIE917403:VIE917404 UYI917403:UYI917404 UOM917403:UOM917404 UEQ917403:UEQ917404 TUU917403:TUU917404 TKY917403:TKY917404 TBC917403:TBC917404 SRG917403:SRG917404 SHK917403:SHK917404 RXO917403:RXO917404 RNS917403:RNS917404 RDW917403:RDW917404 QUA917403:QUA917404 QKE917403:QKE917404 QAI917403:QAI917404 PQM917403:PQM917404 PGQ917403:PGQ917404 OWU917403:OWU917404 OMY917403:OMY917404 ODC917403:ODC917404 NTG917403:NTG917404 NJK917403:NJK917404 MZO917403:MZO917404 MPS917403:MPS917404 MFW917403:MFW917404 LWA917403:LWA917404 LME917403:LME917404 LCI917403:LCI917404 KSM917403:KSM917404 KIQ917403:KIQ917404 JYU917403:JYU917404 JOY917403:JOY917404 JFC917403:JFC917404 IVG917403:IVG917404 ILK917403:ILK917404 IBO917403:IBO917404 HRS917403:HRS917404 HHW917403:HHW917404 GYA917403:GYA917404 GOE917403:GOE917404 GEI917403:GEI917404 FUM917403:FUM917404 FKQ917403:FKQ917404 FAU917403:FAU917404 EQY917403:EQY917404 EHC917403:EHC917404 DXG917403:DXG917404 DNK917403:DNK917404 DDO917403:DDO917404 CTS917403:CTS917404 CJW917403:CJW917404 CAA917403:CAA917404 BQE917403:BQE917404 BGI917403:BGI917404 AWM917403:AWM917404 AMQ917403:AMQ917404 ACU917403:ACU917404 SY917403:SY917404 JC917403:JC917404 WVO851867:WVO851868 WLS851867:WLS851868 WBW851867:WBW851868 VSA851867:VSA851868 VIE851867:VIE851868 UYI851867:UYI851868 UOM851867:UOM851868 UEQ851867:UEQ851868 TUU851867:TUU851868 TKY851867:TKY851868 TBC851867:TBC851868 SRG851867:SRG851868 SHK851867:SHK851868 RXO851867:RXO851868 RNS851867:RNS851868 RDW851867:RDW851868 QUA851867:QUA851868 QKE851867:QKE851868 QAI851867:QAI851868 PQM851867:PQM851868 PGQ851867:PGQ851868 OWU851867:OWU851868 OMY851867:OMY851868 ODC851867:ODC851868 NTG851867:NTG851868 NJK851867:NJK851868 MZO851867:MZO851868 MPS851867:MPS851868 MFW851867:MFW851868 LWA851867:LWA851868 LME851867:LME851868 LCI851867:LCI851868 KSM851867:KSM851868 KIQ851867:KIQ851868 JYU851867:JYU851868 JOY851867:JOY851868 JFC851867:JFC851868 IVG851867:IVG851868 ILK851867:ILK851868 IBO851867:IBO851868 HRS851867:HRS851868 HHW851867:HHW851868 GYA851867:GYA851868 GOE851867:GOE851868 GEI851867:GEI851868 FUM851867:FUM851868 FKQ851867:FKQ851868 FAU851867:FAU851868 EQY851867:EQY851868 EHC851867:EHC851868 DXG851867:DXG851868 DNK851867:DNK851868 DDO851867:DDO851868 CTS851867:CTS851868 CJW851867:CJW851868 CAA851867:CAA851868 BQE851867:BQE851868 BGI851867:BGI851868 AWM851867:AWM851868 AMQ851867:AMQ851868 ACU851867:ACU851868 SY851867:SY851868 JC851867:JC851868 WVO786331:WVO786332 WLS786331:WLS786332 WBW786331:WBW786332 VSA786331:VSA786332 VIE786331:VIE786332 UYI786331:UYI786332 UOM786331:UOM786332 UEQ786331:UEQ786332 TUU786331:TUU786332 TKY786331:TKY786332 TBC786331:TBC786332 SRG786331:SRG786332 SHK786331:SHK786332 RXO786331:RXO786332 RNS786331:RNS786332 RDW786331:RDW786332 QUA786331:QUA786332 QKE786331:QKE786332 QAI786331:QAI786332 PQM786331:PQM786332 PGQ786331:PGQ786332 OWU786331:OWU786332 OMY786331:OMY786332 ODC786331:ODC786332 NTG786331:NTG786332 NJK786331:NJK786332 MZO786331:MZO786332 MPS786331:MPS786332 MFW786331:MFW786332 LWA786331:LWA786332 LME786331:LME786332 LCI786331:LCI786332 KSM786331:KSM786332 KIQ786331:KIQ786332 JYU786331:JYU786332 JOY786331:JOY786332 JFC786331:JFC786332 IVG786331:IVG786332 ILK786331:ILK786332 IBO786331:IBO786332 HRS786331:HRS786332 HHW786331:HHW786332 GYA786331:GYA786332 GOE786331:GOE786332 GEI786331:GEI786332 FUM786331:FUM786332 FKQ786331:FKQ786332 FAU786331:FAU786332 EQY786331:EQY786332 EHC786331:EHC786332 DXG786331:DXG786332 DNK786331:DNK786332 DDO786331:DDO786332 CTS786331:CTS786332 CJW786331:CJW786332 CAA786331:CAA786332 BQE786331:BQE786332 BGI786331:BGI786332 AWM786331:AWM786332 AMQ786331:AMQ786332 ACU786331:ACU786332 SY786331:SY786332 JC786331:JC786332 WVO720795:WVO720796 WLS720795:WLS720796 WBW720795:WBW720796 VSA720795:VSA720796 VIE720795:VIE720796 UYI720795:UYI720796 UOM720795:UOM720796 UEQ720795:UEQ720796 TUU720795:TUU720796 TKY720795:TKY720796 TBC720795:TBC720796 SRG720795:SRG720796 SHK720795:SHK720796 RXO720795:RXO720796 RNS720795:RNS720796 RDW720795:RDW720796 QUA720795:QUA720796 QKE720795:QKE720796 QAI720795:QAI720796 PQM720795:PQM720796 PGQ720795:PGQ720796 OWU720795:OWU720796 OMY720795:OMY720796 ODC720795:ODC720796 NTG720795:NTG720796 NJK720795:NJK720796 MZO720795:MZO720796 MPS720795:MPS720796 MFW720795:MFW720796 LWA720795:LWA720796 LME720795:LME720796 LCI720795:LCI720796 KSM720795:KSM720796 KIQ720795:KIQ720796 JYU720795:JYU720796 JOY720795:JOY720796 JFC720795:JFC720796 IVG720795:IVG720796 ILK720795:ILK720796 IBO720795:IBO720796 HRS720795:HRS720796 HHW720795:HHW720796 GYA720795:GYA720796 GOE720795:GOE720796 GEI720795:GEI720796 FUM720795:FUM720796 FKQ720795:FKQ720796 FAU720795:FAU720796 EQY720795:EQY720796 EHC720795:EHC720796 DXG720795:DXG720796 DNK720795:DNK720796 DDO720795:DDO720796 CTS720795:CTS720796 CJW720795:CJW720796 CAA720795:CAA720796 BQE720795:BQE720796 BGI720795:BGI720796 AWM720795:AWM720796 AMQ720795:AMQ720796 ACU720795:ACU720796 SY720795:SY720796 JC720795:JC720796 WVO655259:WVO655260 WLS655259:WLS655260 WBW655259:WBW655260 VSA655259:VSA655260 VIE655259:VIE655260 UYI655259:UYI655260 UOM655259:UOM655260 UEQ655259:UEQ655260 TUU655259:TUU655260 TKY655259:TKY655260 TBC655259:TBC655260 SRG655259:SRG655260 SHK655259:SHK655260 RXO655259:RXO655260 RNS655259:RNS655260 RDW655259:RDW655260 QUA655259:QUA655260 QKE655259:QKE655260 QAI655259:QAI655260 PQM655259:PQM655260 PGQ655259:PGQ655260 OWU655259:OWU655260 OMY655259:OMY655260 ODC655259:ODC655260 NTG655259:NTG655260 NJK655259:NJK655260 MZO655259:MZO655260 MPS655259:MPS655260 MFW655259:MFW655260 LWA655259:LWA655260 LME655259:LME655260 LCI655259:LCI655260 KSM655259:KSM655260 KIQ655259:KIQ655260 JYU655259:JYU655260 JOY655259:JOY655260 JFC655259:JFC655260 IVG655259:IVG655260 ILK655259:ILK655260 IBO655259:IBO655260 HRS655259:HRS655260 HHW655259:HHW655260 GYA655259:GYA655260 GOE655259:GOE655260 GEI655259:GEI655260 FUM655259:FUM655260 FKQ655259:FKQ655260 FAU655259:FAU655260 EQY655259:EQY655260 EHC655259:EHC655260 DXG655259:DXG655260 DNK655259:DNK655260 DDO655259:DDO655260 CTS655259:CTS655260 CJW655259:CJW655260 CAA655259:CAA655260 BQE655259:BQE655260 BGI655259:BGI655260 AWM655259:AWM655260 AMQ655259:AMQ655260 ACU655259:ACU655260 SY655259:SY655260 JC655259:JC655260 WVO589723:WVO589724 WLS589723:WLS589724 WBW589723:WBW589724 VSA589723:VSA589724 VIE589723:VIE589724 UYI589723:UYI589724 UOM589723:UOM589724 UEQ589723:UEQ589724 TUU589723:TUU589724 TKY589723:TKY589724 TBC589723:TBC589724 SRG589723:SRG589724 SHK589723:SHK589724 RXO589723:RXO589724 RNS589723:RNS589724 RDW589723:RDW589724 QUA589723:QUA589724 QKE589723:QKE589724 QAI589723:QAI589724 PQM589723:PQM589724 PGQ589723:PGQ589724 OWU589723:OWU589724 OMY589723:OMY589724 ODC589723:ODC589724 NTG589723:NTG589724 NJK589723:NJK589724 MZO589723:MZO589724 MPS589723:MPS589724 MFW589723:MFW589724 LWA589723:LWA589724 LME589723:LME589724 LCI589723:LCI589724 KSM589723:KSM589724 KIQ589723:KIQ589724 JYU589723:JYU589724 JOY589723:JOY589724 JFC589723:JFC589724 IVG589723:IVG589724 ILK589723:ILK589724 IBO589723:IBO589724 HRS589723:HRS589724 HHW589723:HHW589724 GYA589723:GYA589724 GOE589723:GOE589724 GEI589723:GEI589724 FUM589723:FUM589724 FKQ589723:FKQ589724 FAU589723:FAU589724 EQY589723:EQY589724 EHC589723:EHC589724 DXG589723:DXG589724 DNK589723:DNK589724 DDO589723:DDO589724 CTS589723:CTS589724 CJW589723:CJW589724 CAA589723:CAA589724 BQE589723:BQE589724 BGI589723:BGI589724 AWM589723:AWM589724 AMQ589723:AMQ589724 ACU589723:ACU589724 SY589723:SY589724 JC589723:JC589724 WVO524187:WVO524188 WLS524187:WLS524188 WBW524187:WBW524188 VSA524187:VSA524188 VIE524187:VIE524188 UYI524187:UYI524188 UOM524187:UOM524188 UEQ524187:UEQ524188 TUU524187:TUU524188 TKY524187:TKY524188 TBC524187:TBC524188 SRG524187:SRG524188 SHK524187:SHK524188 RXO524187:RXO524188 RNS524187:RNS524188 RDW524187:RDW524188 QUA524187:QUA524188 QKE524187:QKE524188 QAI524187:QAI524188 PQM524187:PQM524188 PGQ524187:PGQ524188 OWU524187:OWU524188 OMY524187:OMY524188 ODC524187:ODC524188 NTG524187:NTG524188 NJK524187:NJK524188 MZO524187:MZO524188 MPS524187:MPS524188 MFW524187:MFW524188 LWA524187:LWA524188 LME524187:LME524188 LCI524187:LCI524188 KSM524187:KSM524188 KIQ524187:KIQ524188 JYU524187:JYU524188 JOY524187:JOY524188 JFC524187:JFC524188 IVG524187:IVG524188 ILK524187:ILK524188 IBO524187:IBO524188 HRS524187:HRS524188 HHW524187:HHW524188 GYA524187:GYA524188 GOE524187:GOE524188 GEI524187:GEI524188 FUM524187:FUM524188 FKQ524187:FKQ524188 FAU524187:FAU524188 EQY524187:EQY524188 EHC524187:EHC524188 DXG524187:DXG524188 DNK524187:DNK524188 DDO524187:DDO524188 CTS524187:CTS524188 CJW524187:CJW524188 CAA524187:CAA524188 BQE524187:BQE524188 BGI524187:BGI524188 AWM524187:AWM524188 AMQ524187:AMQ524188 ACU524187:ACU524188 SY524187:SY524188 JC524187:JC524188 WVO458651:WVO458652 WLS458651:WLS458652 WBW458651:WBW458652 VSA458651:VSA458652 VIE458651:VIE458652 UYI458651:UYI458652 UOM458651:UOM458652 UEQ458651:UEQ458652 TUU458651:TUU458652 TKY458651:TKY458652 TBC458651:TBC458652 SRG458651:SRG458652 SHK458651:SHK458652 RXO458651:RXO458652 RNS458651:RNS458652 RDW458651:RDW458652 QUA458651:QUA458652 QKE458651:QKE458652 QAI458651:QAI458652 PQM458651:PQM458652 PGQ458651:PGQ458652 OWU458651:OWU458652 OMY458651:OMY458652 ODC458651:ODC458652 NTG458651:NTG458652 NJK458651:NJK458652 MZO458651:MZO458652 MPS458651:MPS458652 MFW458651:MFW458652 LWA458651:LWA458652 LME458651:LME458652 LCI458651:LCI458652 KSM458651:KSM458652 KIQ458651:KIQ458652 JYU458651:JYU458652 JOY458651:JOY458652 JFC458651:JFC458652 IVG458651:IVG458652 ILK458651:ILK458652 IBO458651:IBO458652 HRS458651:HRS458652 HHW458651:HHW458652 GYA458651:GYA458652 GOE458651:GOE458652 GEI458651:GEI458652 FUM458651:FUM458652 FKQ458651:FKQ458652 FAU458651:FAU458652 EQY458651:EQY458652 EHC458651:EHC458652 DXG458651:DXG458652 DNK458651:DNK458652 DDO458651:DDO458652 CTS458651:CTS458652 CJW458651:CJW458652 CAA458651:CAA458652 BQE458651:BQE458652 BGI458651:BGI458652 AWM458651:AWM458652 AMQ458651:AMQ458652 ACU458651:ACU458652 SY458651:SY458652 JC458651:JC458652 WVO393115:WVO393116 WLS393115:WLS393116 WBW393115:WBW393116 VSA393115:VSA393116 VIE393115:VIE393116 UYI393115:UYI393116 UOM393115:UOM393116 UEQ393115:UEQ393116 TUU393115:TUU393116 TKY393115:TKY393116 TBC393115:TBC393116 SRG393115:SRG393116 SHK393115:SHK393116 RXO393115:RXO393116 RNS393115:RNS393116 RDW393115:RDW393116 QUA393115:QUA393116 QKE393115:QKE393116 QAI393115:QAI393116 PQM393115:PQM393116 PGQ393115:PGQ393116 OWU393115:OWU393116 OMY393115:OMY393116 ODC393115:ODC393116 NTG393115:NTG393116 NJK393115:NJK393116 MZO393115:MZO393116 MPS393115:MPS393116 MFW393115:MFW393116 LWA393115:LWA393116 LME393115:LME393116 LCI393115:LCI393116 KSM393115:KSM393116 KIQ393115:KIQ393116 JYU393115:JYU393116 JOY393115:JOY393116 JFC393115:JFC393116 IVG393115:IVG393116 ILK393115:ILK393116 IBO393115:IBO393116 HRS393115:HRS393116 HHW393115:HHW393116 GYA393115:GYA393116 GOE393115:GOE393116 GEI393115:GEI393116 FUM393115:FUM393116 FKQ393115:FKQ393116 FAU393115:FAU393116 EQY393115:EQY393116 EHC393115:EHC393116 DXG393115:DXG393116 DNK393115:DNK393116 DDO393115:DDO393116 CTS393115:CTS393116 CJW393115:CJW393116 CAA393115:CAA393116 BQE393115:BQE393116 BGI393115:BGI393116 AWM393115:AWM393116 AMQ393115:AMQ393116 ACU393115:ACU393116 SY393115:SY393116 JC393115:JC393116 WVO327579:WVO327580 WLS327579:WLS327580 WBW327579:WBW327580 VSA327579:VSA327580 VIE327579:VIE327580 UYI327579:UYI327580 UOM327579:UOM327580 UEQ327579:UEQ327580 TUU327579:TUU327580 TKY327579:TKY327580 TBC327579:TBC327580 SRG327579:SRG327580 SHK327579:SHK327580 RXO327579:RXO327580 RNS327579:RNS327580 RDW327579:RDW327580 QUA327579:QUA327580 QKE327579:QKE327580 QAI327579:QAI327580 PQM327579:PQM327580 PGQ327579:PGQ327580 OWU327579:OWU327580 OMY327579:OMY327580 ODC327579:ODC327580 NTG327579:NTG327580 NJK327579:NJK327580 MZO327579:MZO327580 MPS327579:MPS327580 MFW327579:MFW327580 LWA327579:LWA327580 LME327579:LME327580 LCI327579:LCI327580 KSM327579:KSM327580 KIQ327579:KIQ327580 JYU327579:JYU327580 JOY327579:JOY327580 JFC327579:JFC327580 IVG327579:IVG327580 ILK327579:ILK327580 IBO327579:IBO327580 HRS327579:HRS327580 HHW327579:HHW327580 GYA327579:GYA327580 GOE327579:GOE327580 GEI327579:GEI327580 FUM327579:FUM327580 FKQ327579:FKQ327580 FAU327579:FAU327580 EQY327579:EQY327580 EHC327579:EHC327580 DXG327579:DXG327580 DNK327579:DNK327580 DDO327579:DDO327580 CTS327579:CTS327580 CJW327579:CJW327580 CAA327579:CAA327580 BQE327579:BQE327580 BGI327579:BGI327580 AWM327579:AWM327580 AMQ327579:AMQ327580 ACU327579:ACU327580 SY327579:SY327580 JC327579:JC327580 WVO262043:WVO262044 WLS262043:WLS262044 WBW262043:WBW262044 VSA262043:VSA262044 VIE262043:VIE262044 UYI262043:UYI262044 UOM262043:UOM262044 UEQ262043:UEQ262044 TUU262043:TUU262044 TKY262043:TKY262044 TBC262043:TBC262044 SRG262043:SRG262044 SHK262043:SHK262044 RXO262043:RXO262044 RNS262043:RNS262044 RDW262043:RDW262044 QUA262043:QUA262044 QKE262043:QKE262044 QAI262043:QAI262044 PQM262043:PQM262044 PGQ262043:PGQ262044 OWU262043:OWU262044 OMY262043:OMY262044 ODC262043:ODC262044 NTG262043:NTG262044 NJK262043:NJK262044 MZO262043:MZO262044 MPS262043:MPS262044 MFW262043:MFW262044 LWA262043:LWA262044 LME262043:LME262044 LCI262043:LCI262044 KSM262043:KSM262044 KIQ262043:KIQ262044 JYU262043:JYU262044 JOY262043:JOY262044 JFC262043:JFC262044 IVG262043:IVG262044 ILK262043:ILK262044 IBO262043:IBO262044 HRS262043:HRS262044 HHW262043:HHW262044 GYA262043:GYA262044 GOE262043:GOE262044 GEI262043:GEI262044 FUM262043:FUM262044 FKQ262043:FKQ262044 FAU262043:FAU262044 EQY262043:EQY262044 EHC262043:EHC262044 DXG262043:DXG262044 DNK262043:DNK262044 DDO262043:DDO262044 CTS262043:CTS262044 CJW262043:CJW262044 CAA262043:CAA262044 BQE262043:BQE262044 BGI262043:BGI262044 AWM262043:AWM262044 AMQ262043:AMQ262044 ACU262043:ACU262044 SY262043:SY262044 JC262043:JC262044 WVO196507:WVO196508 WLS196507:WLS196508 WBW196507:WBW196508 VSA196507:VSA196508 VIE196507:VIE196508 UYI196507:UYI196508 UOM196507:UOM196508 UEQ196507:UEQ196508 TUU196507:TUU196508 TKY196507:TKY196508 TBC196507:TBC196508 SRG196507:SRG196508 SHK196507:SHK196508 RXO196507:RXO196508 RNS196507:RNS196508 RDW196507:RDW196508 QUA196507:QUA196508 QKE196507:QKE196508 QAI196507:QAI196508 PQM196507:PQM196508 PGQ196507:PGQ196508 OWU196507:OWU196508 OMY196507:OMY196508 ODC196507:ODC196508 NTG196507:NTG196508 NJK196507:NJK196508 MZO196507:MZO196508 MPS196507:MPS196508 MFW196507:MFW196508 LWA196507:LWA196508 LME196507:LME196508 LCI196507:LCI196508 KSM196507:KSM196508 KIQ196507:KIQ196508 JYU196507:JYU196508 JOY196507:JOY196508 JFC196507:JFC196508 IVG196507:IVG196508 ILK196507:ILK196508 IBO196507:IBO196508 HRS196507:HRS196508 HHW196507:HHW196508 GYA196507:GYA196508 GOE196507:GOE196508 GEI196507:GEI196508 FUM196507:FUM196508 FKQ196507:FKQ196508 FAU196507:FAU196508 EQY196507:EQY196508 EHC196507:EHC196508 DXG196507:DXG196508 DNK196507:DNK196508 DDO196507:DDO196508 CTS196507:CTS196508 CJW196507:CJW196508 CAA196507:CAA196508 BQE196507:BQE196508 BGI196507:BGI196508 AWM196507:AWM196508 AMQ196507:AMQ196508 ACU196507:ACU196508 SY196507:SY196508 JC196507:JC196508 WVO130971:WVO130972 WLS130971:WLS130972 WBW130971:WBW130972 VSA130971:VSA130972 VIE130971:VIE130972 UYI130971:UYI130972 UOM130971:UOM130972 UEQ130971:UEQ130972 TUU130971:TUU130972 TKY130971:TKY130972 TBC130971:TBC130972 SRG130971:SRG130972 SHK130971:SHK130972 RXO130971:RXO130972 RNS130971:RNS130972 RDW130971:RDW130972 QUA130971:QUA130972 QKE130971:QKE130972 QAI130971:QAI130972 PQM130971:PQM130972 PGQ130971:PGQ130972 OWU130971:OWU130972 OMY130971:OMY130972 ODC130971:ODC130972 NTG130971:NTG130972 NJK130971:NJK130972 MZO130971:MZO130972 MPS130971:MPS130972 MFW130971:MFW130972 LWA130971:LWA130972 LME130971:LME130972 LCI130971:LCI130972 KSM130971:KSM130972 KIQ130971:KIQ130972 JYU130971:JYU130972 JOY130971:JOY130972 JFC130971:JFC130972 IVG130971:IVG130972 ILK130971:ILK130972 IBO130971:IBO130972 HRS130971:HRS130972 HHW130971:HHW130972 GYA130971:GYA130972 GOE130971:GOE130972 GEI130971:GEI130972 FUM130971:FUM130972 FKQ130971:FKQ130972 FAU130971:FAU130972 EQY130971:EQY130972 EHC130971:EHC130972 DXG130971:DXG130972 DNK130971:DNK130972 DDO130971:DDO130972 CTS130971:CTS130972 CJW130971:CJW130972 CAA130971:CAA130972 BQE130971:BQE130972 BGI130971:BGI130972 AWM130971:AWM130972 AMQ130971:AMQ130972 ACU130971:ACU130972 SY130971:SY130972 JC130971:JC130972 WVO65435:WVO65436 WLS65435:WLS65436 WBW65435:WBW65436 VSA65435:VSA65436 VIE65435:VIE65436 UYI65435:UYI65436 UOM65435:UOM65436 UEQ65435:UEQ65436 TUU65435:TUU65436 TKY65435:TKY65436 TBC65435:TBC65436 SRG65435:SRG65436 SHK65435:SHK65436 RXO65435:RXO65436 RNS65435:RNS65436 RDW65435:RDW65436 QUA65435:QUA65436 QKE65435:QKE65436 QAI65435:QAI65436 PQM65435:PQM65436 PGQ65435:PGQ65436 OWU65435:OWU65436 OMY65435:OMY65436 ODC65435:ODC65436 NTG65435:NTG65436 NJK65435:NJK65436 MZO65435:MZO65436 MPS65435:MPS65436 MFW65435:MFW65436 LWA65435:LWA65436 LME65435:LME65436 LCI65435:LCI65436 KSM65435:KSM65436 KIQ65435:KIQ65436 JYU65435:JYU65436 JOY65435:JOY65436 JFC65435:JFC65436 IVG65435:IVG65436 ILK65435:ILK65436 IBO65435:IBO65436 HRS65435:HRS65436 HHW65435:HHW65436 GYA65435:GYA65436 GOE65435:GOE65436 GEI65435:GEI65436 FUM65435:FUM65436 FKQ65435:FKQ65436 FAU65435:FAU65436 EQY65435:EQY65436 EHC65435:EHC65436 DXG65435:DXG65436 DNK65435:DNK65436 DDO65435:DDO65436 CTS65435:CTS65436 CJW65435:CJW65436 CAA65435:CAA65436 BQE65435:BQE65436 BGI65435:BGI65436 AWM65435:AWM65436 AMQ65435:AMQ65436 ACU65435:ACU65436 SY65435:SY65436 JC65435:JC65436 WVO982939:WVO982940 WVO9:WVO51 WLS9:WLS51 WBW9:WBW51 VSA9:VSA51 VIE9:VIE51 UYI9:UYI51 UOM9:UOM51 UEQ9:UEQ51 TUU9:TUU51 TKY9:TKY51 TBC9:TBC51 SRG9:SRG51 SHK9:SHK51 RXO9:RXO51 RNS9:RNS51 RDW9:RDW51 QUA9:QUA51 QKE9:QKE51 QAI9:QAI51 PQM9:PQM51 PGQ9:PGQ51 OWU9:OWU51 OMY9:OMY51 ODC9:ODC51 NTG9:NTG51 NJK9:NJK51 MZO9:MZO51 MPS9:MPS51 MFW9:MFW51 LWA9:LWA51 LME9:LME51 LCI9:LCI51 KSM9:KSM51 KIQ9:KIQ51 JYU9:JYU51 JOY9:JOY51 JFC9:JFC51 IVG9:IVG51 ILK9:ILK51 IBO9:IBO51 HRS9:HRS51 HHW9:HHW51 GYA9:GYA51 GOE9:GOE51 GEI9:GEI51 FUM9:FUM51 FKQ9:FKQ51 FAU9:FAU51 EQY9:EQY51 EHC9:EHC51 DXG9:DXG51 DNK9:DNK51 DDO9:DDO51 CTS9:CTS51 CJW9:CJW51 CAA9:CAA51 BQE9:BQE51 BGI9:BGI51 AWM9:AWM51 AMQ9:AMQ51 ACU9:ACU51 SY9:SY51 JC9:JC51 WLS53:WLS128 WVO53:WVO128 JC53:JC128 SY53:SY128 ACU53:ACU128 AMQ53:AMQ128 AWM53:AWM128 BGI53:BGI128 BQE53:BQE128 CAA53:CAA128 CJW53:CJW128 CTS53:CTS128 DDO53:DDO128 DNK53:DNK128 DXG53:DXG128 EHC53:EHC128 EQY53:EQY128 FAU53:FAU128 FKQ53:FKQ128 FUM53:FUM128 GEI53:GEI128 GOE53:GOE128 GYA53:GYA128 HHW53:HHW128 HRS53:HRS128 IBO53:IBO128 ILK53:ILK128 IVG53:IVG128 JFC53:JFC128 JOY53:JOY128 JYU53:JYU128 KIQ53:KIQ128 KSM53:KSM128 LCI53:LCI128 LME53:LME128 LWA53:LWA128 MFW53:MFW128 MPS53:MPS128 MZO53:MZO128 NJK53:NJK128 NTG53:NTG128 ODC53:ODC128 OMY53:OMY128 OWU53:OWU128 PGQ53:PGQ128 PQM53:PQM128 QAI53:QAI128 QKE53:QKE128 QUA53:QUA128 RDW53:RDW128 RNS53:RNS128 RXO53:RXO128 SHK53:SHK128 SRG53:SRG128 TBC53:TBC128 TKY53:TKY128 TUU53:TUU128 UEQ53:UEQ128 UOM53:UOM128 UYI53:UYI128 VIE53:VIE128 VSA53:VSA128 WBW53:WBW128">
      <formula1>"있음,없음"</formula1>
    </dataValidation>
    <dataValidation type="list" allowBlank="1" showInputMessage="1" showErrorMessage="1" sqref="WLU982939:WLU982940 WBY982939:WBY982940 VSC982939:VSC982940 VIG982939:VIG982940 UYK982939:UYK982940 UOO982939:UOO982940 UES982939:UES982940 TUW982939:TUW982940 TLA982939:TLA982940 TBE982939:TBE982940 SRI982939:SRI982940 SHM982939:SHM982940 RXQ982939:RXQ982940 RNU982939:RNU982940 RDY982939:RDY982940 QUC982939:QUC982940 QKG982939:QKG982940 QAK982939:QAK982940 PQO982939:PQO982940 PGS982939:PGS982940 OWW982939:OWW982940 ONA982939:ONA982940 ODE982939:ODE982940 NTI982939:NTI982940 NJM982939:NJM982940 MZQ982939:MZQ982940 MPU982939:MPU982940 MFY982939:MFY982940 LWC982939:LWC982940 LMG982939:LMG982940 LCK982939:LCK982940 KSO982939:KSO982940 KIS982939:KIS982940 JYW982939:JYW982940 JPA982939:JPA982940 JFE982939:JFE982940 IVI982939:IVI982940 ILM982939:ILM982940 IBQ982939:IBQ982940 HRU982939:HRU982940 HHY982939:HHY982940 GYC982939:GYC982940 GOG982939:GOG982940 GEK982939:GEK982940 FUO982939:FUO982940 FKS982939:FKS982940 FAW982939:FAW982940 ERA982939:ERA982940 EHE982939:EHE982940 DXI982939:DXI982940 DNM982939:DNM982940 DDQ982939:DDQ982940 CTU982939:CTU982940 CJY982939:CJY982940 CAC982939:CAC982940 BQG982939:BQG982940 BGK982939:BGK982940 AWO982939:AWO982940 AMS982939:AMS982940 ACW982939:ACW982940 TA982939:TA982940 JE982939:JE982940 WVQ917403:WVQ917404 WLU917403:WLU917404 WBY917403:WBY917404 VSC917403:VSC917404 VIG917403:VIG917404 UYK917403:UYK917404 UOO917403:UOO917404 UES917403:UES917404 TUW917403:TUW917404 TLA917403:TLA917404 TBE917403:TBE917404 SRI917403:SRI917404 SHM917403:SHM917404 RXQ917403:RXQ917404 RNU917403:RNU917404 RDY917403:RDY917404 QUC917403:QUC917404 QKG917403:QKG917404 QAK917403:QAK917404 PQO917403:PQO917404 PGS917403:PGS917404 OWW917403:OWW917404 ONA917403:ONA917404 ODE917403:ODE917404 NTI917403:NTI917404 NJM917403:NJM917404 MZQ917403:MZQ917404 MPU917403:MPU917404 MFY917403:MFY917404 LWC917403:LWC917404 LMG917403:LMG917404 LCK917403:LCK917404 KSO917403:KSO917404 KIS917403:KIS917404 JYW917403:JYW917404 JPA917403:JPA917404 JFE917403:JFE917404 IVI917403:IVI917404 ILM917403:ILM917404 IBQ917403:IBQ917404 HRU917403:HRU917404 HHY917403:HHY917404 GYC917403:GYC917404 GOG917403:GOG917404 GEK917403:GEK917404 FUO917403:FUO917404 FKS917403:FKS917404 FAW917403:FAW917404 ERA917403:ERA917404 EHE917403:EHE917404 DXI917403:DXI917404 DNM917403:DNM917404 DDQ917403:DDQ917404 CTU917403:CTU917404 CJY917403:CJY917404 CAC917403:CAC917404 BQG917403:BQG917404 BGK917403:BGK917404 AWO917403:AWO917404 AMS917403:AMS917404 ACW917403:ACW917404 TA917403:TA917404 JE917403:JE917404 WVQ851867:WVQ851868 WLU851867:WLU851868 WBY851867:WBY851868 VSC851867:VSC851868 VIG851867:VIG851868 UYK851867:UYK851868 UOO851867:UOO851868 UES851867:UES851868 TUW851867:TUW851868 TLA851867:TLA851868 TBE851867:TBE851868 SRI851867:SRI851868 SHM851867:SHM851868 RXQ851867:RXQ851868 RNU851867:RNU851868 RDY851867:RDY851868 QUC851867:QUC851868 QKG851867:QKG851868 QAK851867:QAK851868 PQO851867:PQO851868 PGS851867:PGS851868 OWW851867:OWW851868 ONA851867:ONA851868 ODE851867:ODE851868 NTI851867:NTI851868 NJM851867:NJM851868 MZQ851867:MZQ851868 MPU851867:MPU851868 MFY851867:MFY851868 LWC851867:LWC851868 LMG851867:LMG851868 LCK851867:LCK851868 KSO851867:KSO851868 KIS851867:KIS851868 JYW851867:JYW851868 JPA851867:JPA851868 JFE851867:JFE851868 IVI851867:IVI851868 ILM851867:ILM851868 IBQ851867:IBQ851868 HRU851867:HRU851868 HHY851867:HHY851868 GYC851867:GYC851868 GOG851867:GOG851868 GEK851867:GEK851868 FUO851867:FUO851868 FKS851867:FKS851868 FAW851867:FAW851868 ERA851867:ERA851868 EHE851867:EHE851868 DXI851867:DXI851868 DNM851867:DNM851868 DDQ851867:DDQ851868 CTU851867:CTU851868 CJY851867:CJY851868 CAC851867:CAC851868 BQG851867:BQG851868 BGK851867:BGK851868 AWO851867:AWO851868 AMS851867:AMS851868 ACW851867:ACW851868 TA851867:TA851868 JE851867:JE851868 WVQ786331:WVQ786332 WLU786331:WLU786332 WBY786331:WBY786332 VSC786331:VSC786332 VIG786331:VIG786332 UYK786331:UYK786332 UOO786331:UOO786332 UES786331:UES786332 TUW786331:TUW786332 TLA786331:TLA786332 TBE786331:TBE786332 SRI786331:SRI786332 SHM786331:SHM786332 RXQ786331:RXQ786332 RNU786331:RNU786332 RDY786331:RDY786332 QUC786331:QUC786332 QKG786331:QKG786332 QAK786331:QAK786332 PQO786331:PQO786332 PGS786331:PGS786332 OWW786331:OWW786332 ONA786331:ONA786332 ODE786331:ODE786332 NTI786331:NTI786332 NJM786331:NJM786332 MZQ786331:MZQ786332 MPU786331:MPU786332 MFY786331:MFY786332 LWC786331:LWC786332 LMG786331:LMG786332 LCK786331:LCK786332 KSO786331:KSO786332 KIS786331:KIS786332 JYW786331:JYW786332 JPA786331:JPA786332 JFE786331:JFE786332 IVI786331:IVI786332 ILM786331:ILM786332 IBQ786331:IBQ786332 HRU786331:HRU786332 HHY786331:HHY786332 GYC786331:GYC786332 GOG786331:GOG786332 GEK786331:GEK786332 FUO786331:FUO786332 FKS786331:FKS786332 FAW786331:FAW786332 ERA786331:ERA786332 EHE786331:EHE786332 DXI786331:DXI786332 DNM786331:DNM786332 DDQ786331:DDQ786332 CTU786331:CTU786332 CJY786331:CJY786332 CAC786331:CAC786332 BQG786331:BQG786332 BGK786331:BGK786332 AWO786331:AWO786332 AMS786331:AMS786332 ACW786331:ACW786332 TA786331:TA786332 JE786331:JE786332 WVQ720795:WVQ720796 WLU720795:WLU720796 WBY720795:WBY720796 VSC720795:VSC720796 VIG720795:VIG720796 UYK720795:UYK720796 UOO720795:UOO720796 UES720795:UES720796 TUW720795:TUW720796 TLA720795:TLA720796 TBE720795:TBE720796 SRI720795:SRI720796 SHM720795:SHM720796 RXQ720795:RXQ720796 RNU720795:RNU720796 RDY720795:RDY720796 QUC720795:QUC720796 QKG720795:QKG720796 QAK720795:QAK720796 PQO720795:PQO720796 PGS720795:PGS720796 OWW720795:OWW720796 ONA720795:ONA720796 ODE720795:ODE720796 NTI720795:NTI720796 NJM720795:NJM720796 MZQ720795:MZQ720796 MPU720795:MPU720796 MFY720795:MFY720796 LWC720795:LWC720796 LMG720795:LMG720796 LCK720795:LCK720796 KSO720795:KSO720796 KIS720795:KIS720796 JYW720795:JYW720796 JPA720795:JPA720796 JFE720795:JFE720796 IVI720795:IVI720796 ILM720795:ILM720796 IBQ720795:IBQ720796 HRU720795:HRU720796 HHY720795:HHY720796 GYC720795:GYC720796 GOG720795:GOG720796 GEK720795:GEK720796 FUO720795:FUO720796 FKS720795:FKS720796 FAW720795:FAW720796 ERA720795:ERA720796 EHE720795:EHE720796 DXI720795:DXI720796 DNM720795:DNM720796 DDQ720795:DDQ720796 CTU720795:CTU720796 CJY720795:CJY720796 CAC720795:CAC720796 BQG720795:BQG720796 BGK720795:BGK720796 AWO720795:AWO720796 AMS720795:AMS720796 ACW720795:ACW720796 TA720795:TA720796 JE720795:JE720796 WVQ655259:WVQ655260 WLU655259:WLU655260 WBY655259:WBY655260 VSC655259:VSC655260 VIG655259:VIG655260 UYK655259:UYK655260 UOO655259:UOO655260 UES655259:UES655260 TUW655259:TUW655260 TLA655259:TLA655260 TBE655259:TBE655260 SRI655259:SRI655260 SHM655259:SHM655260 RXQ655259:RXQ655260 RNU655259:RNU655260 RDY655259:RDY655260 QUC655259:QUC655260 QKG655259:QKG655260 QAK655259:QAK655260 PQO655259:PQO655260 PGS655259:PGS655260 OWW655259:OWW655260 ONA655259:ONA655260 ODE655259:ODE655260 NTI655259:NTI655260 NJM655259:NJM655260 MZQ655259:MZQ655260 MPU655259:MPU655260 MFY655259:MFY655260 LWC655259:LWC655260 LMG655259:LMG655260 LCK655259:LCK655260 KSO655259:KSO655260 KIS655259:KIS655260 JYW655259:JYW655260 JPA655259:JPA655260 JFE655259:JFE655260 IVI655259:IVI655260 ILM655259:ILM655260 IBQ655259:IBQ655260 HRU655259:HRU655260 HHY655259:HHY655260 GYC655259:GYC655260 GOG655259:GOG655260 GEK655259:GEK655260 FUO655259:FUO655260 FKS655259:FKS655260 FAW655259:FAW655260 ERA655259:ERA655260 EHE655259:EHE655260 DXI655259:DXI655260 DNM655259:DNM655260 DDQ655259:DDQ655260 CTU655259:CTU655260 CJY655259:CJY655260 CAC655259:CAC655260 BQG655259:BQG655260 BGK655259:BGK655260 AWO655259:AWO655260 AMS655259:AMS655260 ACW655259:ACW655260 TA655259:TA655260 JE655259:JE655260 WVQ589723:WVQ589724 WLU589723:WLU589724 WBY589723:WBY589724 VSC589723:VSC589724 VIG589723:VIG589724 UYK589723:UYK589724 UOO589723:UOO589724 UES589723:UES589724 TUW589723:TUW589724 TLA589723:TLA589724 TBE589723:TBE589724 SRI589723:SRI589724 SHM589723:SHM589724 RXQ589723:RXQ589724 RNU589723:RNU589724 RDY589723:RDY589724 QUC589723:QUC589724 QKG589723:QKG589724 QAK589723:QAK589724 PQO589723:PQO589724 PGS589723:PGS589724 OWW589723:OWW589724 ONA589723:ONA589724 ODE589723:ODE589724 NTI589723:NTI589724 NJM589723:NJM589724 MZQ589723:MZQ589724 MPU589723:MPU589724 MFY589723:MFY589724 LWC589723:LWC589724 LMG589723:LMG589724 LCK589723:LCK589724 KSO589723:KSO589724 KIS589723:KIS589724 JYW589723:JYW589724 JPA589723:JPA589724 JFE589723:JFE589724 IVI589723:IVI589724 ILM589723:ILM589724 IBQ589723:IBQ589724 HRU589723:HRU589724 HHY589723:HHY589724 GYC589723:GYC589724 GOG589723:GOG589724 GEK589723:GEK589724 FUO589723:FUO589724 FKS589723:FKS589724 FAW589723:FAW589724 ERA589723:ERA589724 EHE589723:EHE589724 DXI589723:DXI589724 DNM589723:DNM589724 DDQ589723:DDQ589724 CTU589723:CTU589724 CJY589723:CJY589724 CAC589723:CAC589724 BQG589723:BQG589724 BGK589723:BGK589724 AWO589723:AWO589724 AMS589723:AMS589724 ACW589723:ACW589724 TA589723:TA589724 JE589723:JE589724 WVQ524187:WVQ524188 WLU524187:WLU524188 WBY524187:WBY524188 VSC524187:VSC524188 VIG524187:VIG524188 UYK524187:UYK524188 UOO524187:UOO524188 UES524187:UES524188 TUW524187:TUW524188 TLA524187:TLA524188 TBE524187:TBE524188 SRI524187:SRI524188 SHM524187:SHM524188 RXQ524187:RXQ524188 RNU524187:RNU524188 RDY524187:RDY524188 QUC524187:QUC524188 QKG524187:QKG524188 QAK524187:QAK524188 PQO524187:PQO524188 PGS524187:PGS524188 OWW524187:OWW524188 ONA524187:ONA524188 ODE524187:ODE524188 NTI524187:NTI524188 NJM524187:NJM524188 MZQ524187:MZQ524188 MPU524187:MPU524188 MFY524187:MFY524188 LWC524187:LWC524188 LMG524187:LMG524188 LCK524187:LCK524188 KSO524187:KSO524188 KIS524187:KIS524188 JYW524187:JYW524188 JPA524187:JPA524188 JFE524187:JFE524188 IVI524187:IVI524188 ILM524187:ILM524188 IBQ524187:IBQ524188 HRU524187:HRU524188 HHY524187:HHY524188 GYC524187:GYC524188 GOG524187:GOG524188 GEK524187:GEK524188 FUO524187:FUO524188 FKS524187:FKS524188 FAW524187:FAW524188 ERA524187:ERA524188 EHE524187:EHE524188 DXI524187:DXI524188 DNM524187:DNM524188 DDQ524187:DDQ524188 CTU524187:CTU524188 CJY524187:CJY524188 CAC524187:CAC524188 BQG524187:BQG524188 BGK524187:BGK524188 AWO524187:AWO524188 AMS524187:AMS524188 ACW524187:ACW524188 TA524187:TA524188 JE524187:JE524188 WVQ458651:WVQ458652 WLU458651:WLU458652 WBY458651:WBY458652 VSC458651:VSC458652 VIG458651:VIG458652 UYK458651:UYK458652 UOO458651:UOO458652 UES458651:UES458652 TUW458651:TUW458652 TLA458651:TLA458652 TBE458651:TBE458652 SRI458651:SRI458652 SHM458651:SHM458652 RXQ458651:RXQ458652 RNU458651:RNU458652 RDY458651:RDY458652 QUC458651:QUC458652 QKG458651:QKG458652 QAK458651:QAK458652 PQO458651:PQO458652 PGS458651:PGS458652 OWW458651:OWW458652 ONA458651:ONA458652 ODE458651:ODE458652 NTI458651:NTI458652 NJM458651:NJM458652 MZQ458651:MZQ458652 MPU458651:MPU458652 MFY458651:MFY458652 LWC458651:LWC458652 LMG458651:LMG458652 LCK458651:LCK458652 KSO458651:KSO458652 KIS458651:KIS458652 JYW458651:JYW458652 JPA458651:JPA458652 JFE458651:JFE458652 IVI458651:IVI458652 ILM458651:ILM458652 IBQ458651:IBQ458652 HRU458651:HRU458652 HHY458651:HHY458652 GYC458651:GYC458652 GOG458651:GOG458652 GEK458651:GEK458652 FUO458651:FUO458652 FKS458651:FKS458652 FAW458651:FAW458652 ERA458651:ERA458652 EHE458651:EHE458652 DXI458651:DXI458652 DNM458651:DNM458652 DDQ458651:DDQ458652 CTU458651:CTU458652 CJY458651:CJY458652 CAC458651:CAC458652 BQG458651:BQG458652 BGK458651:BGK458652 AWO458651:AWO458652 AMS458651:AMS458652 ACW458651:ACW458652 TA458651:TA458652 JE458651:JE458652 WVQ393115:WVQ393116 WLU393115:WLU393116 WBY393115:WBY393116 VSC393115:VSC393116 VIG393115:VIG393116 UYK393115:UYK393116 UOO393115:UOO393116 UES393115:UES393116 TUW393115:TUW393116 TLA393115:TLA393116 TBE393115:TBE393116 SRI393115:SRI393116 SHM393115:SHM393116 RXQ393115:RXQ393116 RNU393115:RNU393116 RDY393115:RDY393116 QUC393115:QUC393116 QKG393115:QKG393116 QAK393115:QAK393116 PQO393115:PQO393116 PGS393115:PGS393116 OWW393115:OWW393116 ONA393115:ONA393116 ODE393115:ODE393116 NTI393115:NTI393116 NJM393115:NJM393116 MZQ393115:MZQ393116 MPU393115:MPU393116 MFY393115:MFY393116 LWC393115:LWC393116 LMG393115:LMG393116 LCK393115:LCK393116 KSO393115:KSO393116 KIS393115:KIS393116 JYW393115:JYW393116 JPA393115:JPA393116 JFE393115:JFE393116 IVI393115:IVI393116 ILM393115:ILM393116 IBQ393115:IBQ393116 HRU393115:HRU393116 HHY393115:HHY393116 GYC393115:GYC393116 GOG393115:GOG393116 GEK393115:GEK393116 FUO393115:FUO393116 FKS393115:FKS393116 FAW393115:FAW393116 ERA393115:ERA393116 EHE393115:EHE393116 DXI393115:DXI393116 DNM393115:DNM393116 DDQ393115:DDQ393116 CTU393115:CTU393116 CJY393115:CJY393116 CAC393115:CAC393116 BQG393115:BQG393116 BGK393115:BGK393116 AWO393115:AWO393116 AMS393115:AMS393116 ACW393115:ACW393116 TA393115:TA393116 JE393115:JE393116 WVQ327579:WVQ327580 WLU327579:WLU327580 WBY327579:WBY327580 VSC327579:VSC327580 VIG327579:VIG327580 UYK327579:UYK327580 UOO327579:UOO327580 UES327579:UES327580 TUW327579:TUW327580 TLA327579:TLA327580 TBE327579:TBE327580 SRI327579:SRI327580 SHM327579:SHM327580 RXQ327579:RXQ327580 RNU327579:RNU327580 RDY327579:RDY327580 QUC327579:QUC327580 QKG327579:QKG327580 QAK327579:QAK327580 PQO327579:PQO327580 PGS327579:PGS327580 OWW327579:OWW327580 ONA327579:ONA327580 ODE327579:ODE327580 NTI327579:NTI327580 NJM327579:NJM327580 MZQ327579:MZQ327580 MPU327579:MPU327580 MFY327579:MFY327580 LWC327579:LWC327580 LMG327579:LMG327580 LCK327579:LCK327580 KSO327579:KSO327580 KIS327579:KIS327580 JYW327579:JYW327580 JPA327579:JPA327580 JFE327579:JFE327580 IVI327579:IVI327580 ILM327579:ILM327580 IBQ327579:IBQ327580 HRU327579:HRU327580 HHY327579:HHY327580 GYC327579:GYC327580 GOG327579:GOG327580 GEK327579:GEK327580 FUO327579:FUO327580 FKS327579:FKS327580 FAW327579:FAW327580 ERA327579:ERA327580 EHE327579:EHE327580 DXI327579:DXI327580 DNM327579:DNM327580 DDQ327579:DDQ327580 CTU327579:CTU327580 CJY327579:CJY327580 CAC327579:CAC327580 BQG327579:BQG327580 BGK327579:BGK327580 AWO327579:AWO327580 AMS327579:AMS327580 ACW327579:ACW327580 TA327579:TA327580 JE327579:JE327580 WVQ262043:WVQ262044 WLU262043:WLU262044 WBY262043:WBY262044 VSC262043:VSC262044 VIG262043:VIG262044 UYK262043:UYK262044 UOO262043:UOO262044 UES262043:UES262044 TUW262043:TUW262044 TLA262043:TLA262044 TBE262043:TBE262044 SRI262043:SRI262044 SHM262043:SHM262044 RXQ262043:RXQ262044 RNU262043:RNU262044 RDY262043:RDY262044 QUC262043:QUC262044 QKG262043:QKG262044 QAK262043:QAK262044 PQO262043:PQO262044 PGS262043:PGS262044 OWW262043:OWW262044 ONA262043:ONA262044 ODE262043:ODE262044 NTI262043:NTI262044 NJM262043:NJM262044 MZQ262043:MZQ262044 MPU262043:MPU262044 MFY262043:MFY262044 LWC262043:LWC262044 LMG262043:LMG262044 LCK262043:LCK262044 KSO262043:KSO262044 KIS262043:KIS262044 JYW262043:JYW262044 JPA262043:JPA262044 JFE262043:JFE262044 IVI262043:IVI262044 ILM262043:ILM262044 IBQ262043:IBQ262044 HRU262043:HRU262044 HHY262043:HHY262044 GYC262043:GYC262044 GOG262043:GOG262044 GEK262043:GEK262044 FUO262043:FUO262044 FKS262043:FKS262044 FAW262043:FAW262044 ERA262043:ERA262044 EHE262043:EHE262044 DXI262043:DXI262044 DNM262043:DNM262044 DDQ262043:DDQ262044 CTU262043:CTU262044 CJY262043:CJY262044 CAC262043:CAC262044 BQG262043:BQG262044 BGK262043:BGK262044 AWO262043:AWO262044 AMS262043:AMS262044 ACW262043:ACW262044 TA262043:TA262044 JE262043:JE262044 WVQ196507:WVQ196508 WLU196507:WLU196508 WBY196507:WBY196508 VSC196507:VSC196508 VIG196507:VIG196508 UYK196507:UYK196508 UOO196507:UOO196508 UES196507:UES196508 TUW196507:TUW196508 TLA196507:TLA196508 TBE196507:TBE196508 SRI196507:SRI196508 SHM196507:SHM196508 RXQ196507:RXQ196508 RNU196507:RNU196508 RDY196507:RDY196508 QUC196507:QUC196508 QKG196507:QKG196508 QAK196507:QAK196508 PQO196507:PQO196508 PGS196507:PGS196508 OWW196507:OWW196508 ONA196507:ONA196508 ODE196507:ODE196508 NTI196507:NTI196508 NJM196507:NJM196508 MZQ196507:MZQ196508 MPU196507:MPU196508 MFY196507:MFY196508 LWC196507:LWC196508 LMG196507:LMG196508 LCK196507:LCK196508 KSO196507:KSO196508 KIS196507:KIS196508 JYW196507:JYW196508 JPA196507:JPA196508 JFE196507:JFE196508 IVI196507:IVI196508 ILM196507:ILM196508 IBQ196507:IBQ196508 HRU196507:HRU196508 HHY196507:HHY196508 GYC196507:GYC196508 GOG196507:GOG196508 GEK196507:GEK196508 FUO196507:FUO196508 FKS196507:FKS196508 FAW196507:FAW196508 ERA196507:ERA196508 EHE196507:EHE196508 DXI196507:DXI196508 DNM196507:DNM196508 DDQ196507:DDQ196508 CTU196507:CTU196508 CJY196507:CJY196508 CAC196507:CAC196508 BQG196507:BQG196508 BGK196507:BGK196508 AWO196507:AWO196508 AMS196507:AMS196508 ACW196507:ACW196508 TA196507:TA196508 JE196507:JE196508 WVQ130971:WVQ130972 WLU130971:WLU130972 WBY130971:WBY130972 VSC130971:VSC130972 VIG130971:VIG130972 UYK130971:UYK130972 UOO130971:UOO130972 UES130971:UES130972 TUW130971:TUW130972 TLA130971:TLA130972 TBE130971:TBE130972 SRI130971:SRI130972 SHM130971:SHM130972 RXQ130971:RXQ130972 RNU130971:RNU130972 RDY130971:RDY130972 QUC130971:QUC130972 QKG130971:QKG130972 QAK130971:QAK130972 PQO130971:PQO130972 PGS130971:PGS130972 OWW130971:OWW130972 ONA130971:ONA130972 ODE130971:ODE130972 NTI130971:NTI130972 NJM130971:NJM130972 MZQ130971:MZQ130972 MPU130971:MPU130972 MFY130971:MFY130972 LWC130971:LWC130972 LMG130971:LMG130972 LCK130971:LCK130972 KSO130971:KSO130972 KIS130971:KIS130972 JYW130971:JYW130972 JPA130971:JPA130972 JFE130971:JFE130972 IVI130971:IVI130972 ILM130971:ILM130972 IBQ130971:IBQ130972 HRU130971:HRU130972 HHY130971:HHY130972 GYC130971:GYC130972 GOG130971:GOG130972 GEK130971:GEK130972 FUO130971:FUO130972 FKS130971:FKS130972 FAW130971:FAW130972 ERA130971:ERA130972 EHE130971:EHE130972 DXI130971:DXI130972 DNM130971:DNM130972 DDQ130971:DDQ130972 CTU130971:CTU130972 CJY130971:CJY130972 CAC130971:CAC130972 BQG130971:BQG130972 BGK130971:BGK130972 AWO130971:AWO130972 AMS130971:AMS130972 ACW130971:ACW130972 TA130971:TA130972 JE130971:JE130972 WVQ65435:WVQ65436 WLU65435:WLU65436 WBY65435:WBY65436 VSC65435:VSC65436 VIG65435:VIG65436 UYK65435:UYK65436 UOO65435:UOO65436 UES65435:UES65436 TUW65435:TUW65436 TLA65435:TLA65436 TBE65435:TBE65436 SRI65435:SRI65436 SHM65435:SHM65436 RXQ65435:RXQ65436 RNU65435:RNU65436 RDY65435:RDY65436 QUC65435:QUC65436 QKG65435:QKG65436 QAK65435:QAK65436 PQO65435:PQO65436 PGS65435:PGS65436 OWW65435:OWW65436 ONA65435:ONA65436 ODE65435:ODE65436 NTI65435:NTI65436 NJM65435:NJM65436 MZQ65435:MZQ65436 MPU65435:MPU65436 MFY65435:MFY65436 LWC65435:LWC65436 LMG65435:LMG65436 LCK65435:LCK65436 KSO65435:KSO65436 KIS65435:KIS65436 JYW65435:JYW65436 JPA65435:JPA65436 JFE65435:JFE65436 IVI65435:IVI65436 ILM65435:ILM65436 IBQ65435:IBQ65436 HRU65435:HRU65436 HHY65435:HHY65436 GYC65435:GYC65436 GOG65435:GOG65436 GEK65435:GEK65436 FUO65435:FUO65436 FKS65435:FKS65436 FAW65435:FAW65436 ERA65435:ERA65436 EHE65435:EHE65436 DXI65435:DXI65436 DNM65435:DNM65436 DDQ65435:DDQ65436 CTU65435:CTU65436 CJY65435:CJY65436 CAC65435:CAC65436 BQG65435:BQG65436 BGK65435:BGK65436 AWO65435:AWO65436 AMS65435:AMS65436 ACW65435:ACW65436 TA65435:TA65436 JE65435:JE65436 WVQ982939:WVQ982940 WVQ9:WVQ51 WLU9:WLU51 WBY9:WBY51 VSC9:VSC51 VIG9:VIG51 UYK9:UYK51 UOO9:UOO51 UES9:UES51 TUW9:TUW51 TLA9:TLA51 TBE9:TBE51 SRI9:SRI51 SHM9:SHM51 RXQ9:RXQ51 RNU9:RNU51 RDY9:RDY51 QUC9:QUC51 QKG9:QKG51 QAK9:QAK51 PQO9:PQO51 PGS9:PGS51 OWW9:OWW51 ONA9:ONA51 ODE9:ODE51 NTI9:NTI51 NJM9:NJM51 MZQ9:MZQ51 MPU9:MPU51 MFY9:MFY51 LWC9:LWC51 LMG9:LMG51 LCK9:LCK51 KSO9:KSO51 KIS9:KIS51 JYW9:JYW51 JPA9:JPA51 JFE9:JFE51 IVI9:IVI51 ILM9:ILM51 IBQ9:IBQ51 HRU9:HRU51 HHY9:HHY51 GYC9:GYC51 GOG9:GOG51 GEK9:GEK51 FUO9:FUO51 FKS9:FKS51 FAW9:FAW51 ERA9:ERA51 EHE9:EHE51 DXI9:DXI51 DNM9:DNM51 DDQ9:DDQ51 CTU9:CTU51 CJY9:CJY51 CAC9:CAC51 BQG9:BQG51 BGK9:BGK51 AWO9:AWO51 AMS9:AMS51 ACW9:ACW51 TA9:TA51 JE9:JE51 WLU53:WLU128 WVQ53:WVQ128 JE53:JE128 TA53:TA128 ACW53:ACW128 AMS53:AMS128 AWO53:AWO128 BGK53:BGK128 BQG53:BQG128 CAC53:CAC128 CJY53:CJY128 CTU53:CTU128 DDQ53:DDQ128 DNM53:DNM128 DXI53:DXI128 EHE53:EHE128 ERA53:ERA128 FAW53:FAW128 FKS53:FKS128 FUO53:FUO128 GEK53:GEK128 GOG53:GOG128 GYC53:GYC128 HHY53:HHY128 HRU53:HRU128 IBQ53:IBQ128 ILM53:ILM128 IVI53:IVI128 JFE53:JFE128 JPA53:JPA128 JYW53:JYW128 KIS53:KIS128 KSO53:KSO128 LCK53:LCK128 LMG53:LMG128 LWC53:LWC128 MFY53:MFY128 MPU53:MPU128 MZQ53:MZQ128 NJM53:NJM128 NTI53:NTI128 ODE53:ODE128 ONA53:ONA128 OWW53:OWW128 PGS53:PGS128 PQO53:PQO128 QAK53:QAK128 QKG53:QKG128 QUC53:QUC128 RDY53:RDY128 RNU53:RNU128 RXQ53:RXQ128 SHM53:SHM128 SRI53:SRI128 TBE53:TBE128 TLA53:TLA128 TUW53:TUW128 UES53:UES128 UOO53:UOO128 UYK53:UYK128 VIG53:VIG128 VSC53:VSC128 WBY53:WBY128">
      <formula1>"없음,들기,밀기,끌기"</formula1>
    </dataValidation>
    <dataValidation type="list" allowBlank="1" showInputMessage="1" showErrorMessage="1" sqref="WVM982939:WVM982940 WLQ982939:WLQ982940 WBU982939:WBU982940 VRY982939:VRY982940 VIC982939:VIC982940 UYG982939:UYG982940 UOK982939:UOK982940 UEO982939:UEO982940 TUS982939:TUS982940 TKW982939:TKW982940 TBA982939:TBA982940 SRE982939:SRE982940 SHI982939:SHI982940 RXM982939:RXM982940 RNQ982939:RNQ982940 RDU982939:RDU982940 QTY982939:QTY982940 QKC982939:QKC982940 QAG982939:QAG982940 PQK982939:PQK982940 PGO982939:PGO982940 OWS982939:OWS982940 OMW982939:OMW982940 ODA982939:ODA982940 NTE982939:NTE982940 NJI982939:NJI982940 MZM982939:MZM982940 MPQ982939:MPQ982940 MFU982939:MFU982940 LVY982939:LVY982940 LMC982939:LMC982940 LCG982939:LCG982940 KSK982939:KSK982940 KIO982939:KIO982940 JYS982939:JYS982940 JOW982939:JOW982940 JFA982939:JFA982940 IVE982939:IVE982940 ILI982939:ILI982940 IBM982939:IBM982940 HRQ982939:HRQ982940 HHU982939:HHU982940 GXY982939:GXY982940 GOC982939:GOC982940 GEG982939:GEG982940 FUK982939:FUK982940 FKO982939:FKO982940 FAS982939:FAS982940 EQW982939:EQW982940 EHA982939:EHA982940 DXE982939:DXE982940 DNI982939:DNI982940 DDM982939:DDM982940 CTQ982939:CTQ982940 CJU982939:CJU982940 BZY982939:BZY982940 BQC982939:BQC982940 BGG982939:BGG982940 AWK982939:AWK982940 AMO982939:AMO982940 ACS982939:ACS982940 SW982939:SW982940 JA982939:JA982940 WVM917403:WVM917404 WLQ917403:WLQ917404 WBU917403:WBU917404 VRY917403:VRY917404 VIC917403:VIC917404 UYG917403:UYG917404 UOK917403:UOK917404 UEO917403:UEO917404 TUS917403:TUS917404 TKW917403:TKW917404 TBA917403:TBA917404 SRE917403:SRE917404 SHI917403:SHI917404 RXM917403:RXM917404 RNQ917403:RNQ917404 RDU917403:RDU917404 QTY917403:QTY917404 QKC917403:QKC917404 QAG917403:QAG917404 PQK917403:PQK917404 PGO917403:PGO917404 OWS917403:OWS917404 OMW917403:OMW917404 ODA917403:ODA917404 NTE917403:NTE917404 NJI917403:NJI917404 MZM917403:MZM917404 MPQ917403:MPQ917404 MFU917403:MFU917404 LVY917403:LVY917404 LMC917403:LMC917404 LCG917403:LCG917404 KSK917403:KSK917404 KIO917403:KIO917404 JYS917403:JYS917404 JOW917403:JOW917404 JFA917403:JFA917404 IVE917403:IVE917404 ILI917403:ILI917404 IBM917403:IBM917404 HRQ917403:HRQ917404 HHU917403:HHU917404 GXY917403:GXY917404 GOC917403:GOC917404 GEG917403:GEG917404 FUK917403:FUK917404 FKO917403:FKO917404 FAS917403:FAS917404 EQW917403:EQW917404 EHA917403:EHA917404 DXE917403:DXE917404 DNI917403:DNI917404 DDM917403:DDM917404 CTQ917403:CTQ917404 CJU917403:CJU917404 BZY917403:BZY917404 BQC917403:BQC917404 BGG917403:BGG917404 AWK917403:AWK917404 AMO917403:AMO917404 ACS917403:ACS917404 SW917403:SW917404 JA917403:JA917404 WVM851867:WVM851868 WLQ851867:WLQ851868 WBU851867:WBU851868 VRY851867:VRY851868 VIC851867:VIC851868 UYG851867:UYG851868 UOK851867:UOK851868 UEO851867:UEO851868 TUS851867:TUS851868 TKW851867:TKW851868 TBA851867:TBA851868 SRE851867:SRE851868 SHI851867:SHI851868 RXM851867:RXM851868 RNQ851867:RNQ851868 RDU851867:RDU851868 QTY851867:QTY851868 QKC851867:QKC851868 QAG851867:QAG851868 PQK851867:PQK851868 PGO851867:PGO851868 OWS851867:OWS851868 OMW851867:OMW851868 ODA851867:ODA851868 NTE851867:NTE851868 NJI851867:NJI851868 MZM851867:MZM851868 MPQ851867:MPQ851868 MFU851867:MFU851868 LVY851867:LVY851868 LMC851867:LMC851868 LCG851867:LCG851868 KSK851867:KSK851868 KIO851867:KIO851868 JYS851867:JYS851868 JOW851867:JOW851868 JFA851867:JFA851868 IVE851867:IVE851868 ILI851867:ILI851868 IBM851867:IBM851868 HRQ851867:HRQ851868 HHU851867:HHU851868 GXY851867:GXY851868 GOC851867:GOC851868 GEG851867:GEG851868 FUK851867:FUK851868 FKO851867:FKO851868 FAS851867:FAS851868 EQW851867:EQW851868 EHA851867:EHA851868 DXE851867:DXE851868 DNI851867:DNI851868 DDM851867:DDM851868 CTQ851867:CTQ851868 CJU851867:CJU851868 BZY851867:BZY851868 BQC851867:BQC851868 BGG851867:BGG851868 AWK851867:AWK851868 AMO851867:AMO851868 ACS851867:ACS851868 SW851867:SW851868 JA851867:JA851868 WVM786331:WVM786332 WLQ786331:WLQ786332 WBU786331:WBU786332 VRY786331:VRY786332 VIC786331:VIC786332 UYG786331:UYG786332 UOK786331:UOK786332 UEO786331:UEO786332 TUS786331:TUS786332 TKW786331:TKW786332 TBA786331:TBA786332 SRE786331:SRE786332 SHI786331:SHI786332 RXM786331:RXM786332 RNQ786331:RNQ786332 RDU786331:RDU786332 QTY786331:QTY786332 QKC786331:QKC786332 QAG786331:QAG786332 PQK786331:PQK786332 PGO786331:PGO786332 OWS786331:OWS786332 OMW786331:OMW786332 ODA786331:ODA786332 NTE786331:NTE786332 NJI786331:NJI786332 MZM786331:MZM786332 MPQ786331:MPQ786332 MFU786331:MFU786332 LVY786331:LVY786332 LMC786331:LMC786332 LCG786331:LCG786332 KSK786331:KSK786332 KIO786331:KIO786332 JYS786331:JYS786332 JOW786331:JOW786332 JFA786331:JFA786332 IVE786331:IVE786332 ILI786331:ILI786332 IBM786331:IBM786332 HRQ786331:HRQ786332 HHU786331:HHU786332 GXY786331:GXY786332 GOC786331:GOC786332 GEG786331:GEG786332 FUK786331:FUK786332 FKO786331:FKO786332 FAS786331:FAS786332 EQW786331:EQW786332 EHA786331:EHA786332 DXE786331:DXE786332 DNI786331:DNI786332 DDM786331:DDM786332 CTQ786331:CTQ786332 CJU786331:CJU786332 BZY786331:BZY786332 BQC786331:BQC786332 BGG786331:BGG786332 AWK786331:AWK786332 AMO786331:AMO786332 ACS786331:ACS786332 SW786331:SW786332 JA786331:JA786332 WVM720795:WVM720796 WLQ720795:WLQ720796 WBU720795:WBU720796 VRY720795:VRY720796 VIC720795:VIC720796 UYG720795:UYG720796 UOK720795:UOK720796 UEO720795:UEO720796 TUS720795:TUS720796 TKW720795:TKW720796 TBA720795:TBA720796 SRE720795:SRE720796 SHI720795:SHI720796 RXM720795:RXM720796 RNQ720795:RNQ720796 RDU720795:RDU720796 QTY720795:QTY720796 QKC720795:QKC720796 QAG720795:QAG720796 PQK720795:PQK720796 PGO720795:PGO720796 OWS720795:OWS720796 OMW720795:OMW720796 ODA720795:ODA720796 NTE720795:NTE720796 NJI720795:NJI720796 MZM720795:MZM720796 MPQ720795:MPQ720796 MFU720795:MFU720796 LVY720795:LVY720796 LMC720795:LMC720796 LCG720795:LCG720796 KSK720795:KSK720796 KIO720795:KIO720796 JYS720795:JYS720796 JOW720795:JOW720796 JFA720795:JFA720796 IVE720795:IVE720796 ILI720795:ILI720796 IBM720795:IBM720796 HRQ720795:HRQ720796 HHU720795:HHU720796 GXY720795:GXY720796 GOC720795:GOC720796 GEG720795:GEG720796 FUK720795:FUK720796 FKO720795:FKO720796 FAS720795:FAS720796 EQW720795:EQW720796 EHA720795:EHA720796 DXE720795:DXE720796 DNI720795:DNI720796 DDM720795:DDM720796 CTQ720795:CTQ720796 CJU720795:CJU720796 BZY720795:BZY720796 BQC720795:BQC720796 BGG720795:BGG720796 AWK720795:AWK720796 AMO720795:AMO720796 ACS720795:ACS720796 SW720795:SW720796 JA720795:JA720796 WVM655259:WVM655260 WLQ655259:WLQ655260 WBU655259:WBU655260 VRY655259:VRY655260 VIC655259:VIC655260 UYG655259:UYG655260 UOK655259:UOK655260 UEO655259:UEO655260 TUS655259:TUS655260 TKW655259:TKW655260 TBA655259:TBA655260 SRE655259:SRE655260 SHI655259:SHI655260 RXM655259:RXM655260 RNQ655259:RNQ655260 RDU655259:RDU655260 QTY655259:QTY655260 QKC655259:QKC655260 QAG655259:QAG655260 PQK655259:PQK655260 PGO655259:PGO655260 OWS655259:OWS655260 OMW655259:OMW655260 ODA655259:ODA655260 NTE655259:NTE655260 NJI655259:NJI655260 MZM655259:MZM655260 MPQ655259:MPQ655260 MFU655259:MFU655260 LVY655259:LVY655260 LMC655259:LMC655260 LCG655259:LCG655260 KSK655259:KSK655260 KIO655259:KIO655260 JYS655259:JYS655260 JOW655259:JOW655260 JFA655259:JFA655260 IVE655259:IVE655260 ILI655259:ILI655260 IBM655259:IBM655260 HRQ655259:HRQ655260 HHU655259:HHU655260 GXY655259:GXY655260 GOC655259:GOC655260 GEG655259:GEG655260 FUK655259:FUK655260 FKO655259:FKO655260 FAS655259:FAS655260 EQW655259:EQW655260 EHA655259:EHA655260 DXE655259:DXE655260 DNI655259:DNI655260 DDM655259:DDM655260 CTQ655259:CTQ655260 CJU655259:CJU655260 BZY655259:BZY655260 BQC655259:BQC655260 BGG655259:BGG655260 AWK655259:AWK655260 AMO655259:AMO655260 ACS655259:ACS655260 SW655259:SW655260 JA655259:JA655260 WVM589723:WVM589724 WLQ589723:WLQ589724 WBU589723:WBU589724 VRY589723:VRY589724 VIC589723:VIC589724 UYG589723:UYG589724 UOK589723:UOK589724 UEO589723:UEO589724 TUS589723:TUS589724 TKW589723:TKW589724 TBA589723:TBA589724 SRE589723:SRE589724 SHI589723:SHI589724 RXM589723:RXM589724 RNQ589723:RNQ589724 RDU589723:RDU589724 QTY589723:QTY589724 QKC589723:QKC589724 QAG589723:QAG589724 PQK589723:PQK589724 PGO589723:PGO589724 OWS589723:OWS589724 OMW589723:OMW589724 ODA589723:ODA589724 NTE589723:NTE589724 NJI589723:NJI589724 MZM589723:MZM589724 MPQ589723:MPQ589724 MFU589723:MFU589724 LVY589723:LVY589724 LMC589723:LMC589724 LCG589723:LCG589724 KSK589723:KSK589724 KIO589723:KIO589724 JYS589723:JYS589724 JOW589723:JOW589724 JFA589723:JFA589724 IVE589723:IVE589724 ILI589723:ILI589724 IBM589723:IBM589724 HRQ589723:HRQ589724 HHU589723:HHU589724 GXY589723:GXY589724 GOC589723:GOC589724 GEG589723:GEG589724 FUK589723:FUK589724 FKO589723:FKO589724 FAS589723:FAS589724 EQW589723:EQW589724 EHA589723:EHA589724 DXE589723:DXE589724 DNI589723:DNI589724 DDM589723:DDM589724 CTQ589723:CTQ589724 CJU589723:CJU589724 BZY589723:BZY589724 BQC589723:BQC589724 BGG589723:BGG589724 AWK589723:AWK589724 AMO589723:AMO589724 ACS589723:ACS589724 SW589723:SW589724 JA589723:JA589724 WVM524187:WVM524188 WLQ524187:WLQ524188 WBU524187:WBU524188 VRY524187:VRY524188 VIC524187:VIC524188 UYG524187:UYG524188 UOK524187:UOK524188 UEO524187:UEO524188 TUS524187:TUS524188 TKW524187:TKW524188 TBA524187:TBA524188 SRE524187:SRE524188 SHI524187:SHI524188 RXM524187:RXM524188 RNQ524187:RNQ524188 RDU524187:RDU524188 QTY524187:QTY524188 QKC524187:QKC524188 QAG524187:QAG524188 PQK524187:PQK524188 PGO524187:PGO524188 OWS524187:OWS524188 OMW524187:OMW524188 ODA524187:ODA524188 NTE524187:NTE524188 NJI524187:NJI524188 MZM524187:MZM524188 MPQ524187:MPQ524188 MFU524187:MFU524188 LVY524187:LVY524188 LMC524187:LMC524188 LCG524187:LCG524188 KSK524187:KSK524188 KIO524187:KIO524188 JYS524187:JYS524188 JOW524187:JOW524188 JFA524187:JFA524188 IVE524187:IVE524188 ILI524187:ILI524188 IBM524187:IBM524188 HRQ524187:HRQ524188 HHU524187:HHU524188 GXY524187:GXY524188 GOC524187:GOC524188 GEG524187:GEG524188 FUK524187:FUK524188 FKO524187:FKO524188 FAS524187:FAS524188 EQW524187:EQW524188 EHA524187:EHA524188 DXE524187:DXE524188 DNI524187:DNI524188 DDM524187:DDM524188 CTQ524187:CTQ524188 CJU524187:CJU524188 BZY524187:BZY524188 BQC524187:BQC524188 BGG524187:BGG524188 AWK524187:AWK524188 AMO524187:AMO524188 ACS524187:ACS524188 SW524187:SW524188 JA524187:JA524188 WVM458651:WVM458652 WLQ458651:WLQ458652 WBU458651:WBU458652 VRY458651:VRY458652 VIC458651:VIC458652 UYG458651:UYG458652 UOK458651:UOK458652 UEO458651:UEO458652 TUS458651:TUS458652 TKW458651:TKW458652 TBA458651:TBA458652 SRE458651:SRE458652 SHI458651:SHI458652 RXM458651:RXM458652 RNQ458651:RNQ458652 RDU458651:RDU458652 QTY458651:QTY458652 QKC458651:QKC458652 QAG458651:QAG458652 PQK458651:PQK458652 PGO458651:PGO458652 OWS458651:OWS458652 OMW458651:OMW458652 ODA458651:ODA458652 NTE458651:NTE458652 NJI458651:NJI458652 MZM458651:MZM458652 MPQ458651:MPQ458652 MFU458651:MFU458652 LVY458651:LVY458652 LMC458651:LMC458652 LCG458651:LCG458652 KSK458651:KSK458652 KIO458651:KIO458652 JYS458651:JYS458652 JOW458651:JOW458652 JFA458651:JFA458652 IVE458651:IVE458652 ILI458651:ILI458652 IBM458651:IBM458652 HRQ458651:HRQ458652 HHU458651:HHU458652 GXY458651:GXY458652 GOC458651:GOC458652 GEG458651:GEG458652 FUK458651:FUK458652 FKO458651:FKO458652 FAS458651:FAS458652 EQW458651:EQW458652 EHA458651:EHA458652 DXE458651:DXE458652 DNI458651:DNI458652 DDM458651:DDM458652 CTQ458651:CTQ458652 CJU458651:CJU458652 BZY458651:BZY458652 BQC458651:BQC458652 BGG458651:BGG458652 AWK458651:AWK458652 AMO458651:AMO458652 ACS458651:ACS458652 SW458651:SW458652 JA458651:JA458652 WVM393115:WVM393116 WLQ393115:WLQ393116 WBU393115:WBU393116 VRY393115:VRY393116 VIC393115:VIC393116 UYG393115:UYG393116 UOK393115:UOK393116 UEO393115:UEO393116 TUS393115:TUS393116 TKW393115:TKW393116 TBA393115:TBA393116 SRE393115:SRE393116 SHI393115:SHI393116 RXM393115:RXM393116 RNQ393115:RNQ393116 RDU393115:RDU393116 QTY393115:QTY393116 QKC393115:QKC393116 QAG393115:QAG393116 PQK393115:PQK393116 PGO393115:PGO393116 OWS393115:OWS393116 OMW393115:OMW393116 ODA393115:ODA393116 NTE393115:NTE393116 NJI393115:NJI393116 MZM393115:MZM393116 MPQ393115:MPQ393116 MFU393115:MFU393116 LVY393115:LVY393116 LMC393115:LMC393116 LCG393115:LCG393116 KSK393115:KSK393116 KIO393115:KIO393116 JYS393115:JYS393116 JOW393115:JOW393116 JFA393115:JFA393116 IVE393115:IVE393116 ILI393115:ILI393116 IBM393115:IBM393116 HRQ393115:HRQ393116 HHU393115:HHU393116 GXY393115:GXY393116 GOC393115:GOC393116 GEG393115:GEG393116 FUK393115:FUK393116 FKO393115:FKO393116 FAS393115:FAS393116 EQW393115:EQW393116 EHA393115:EHA393116 DXE393115:DXE393116 DNI393115:DNI393116 DDM393115:DDM393116 CTQ393115:CTQ393116 CJU393115:CJU393116 BZY393115:BZY393116 BQC393115:BQC393116 BGG393115:BGG393116 AWK393115:AWK393116 AMO393115:AMO393116 ACS393115:ACS393116 SW393115:SW393116 JA393115:JA393116 WVM327579:WVM327580 WLQ327579:WLQ327580 WBU327579:WBU327580 VRY327579:VRY327580 VIC327579:VIC327580 UYG327579:UYG327580 UOK327579:UOK327580 UEO327579:UEO327580 TUS327579:TUS327580 TKW327579:TKW327580 TBA327579:TBA327580 SRE327579:SRE327580 SHI327579:SHI327580 RXM327579:RXM327580 RNQ327579:RNQ327580 RDU327579:RDU327580 QTY327579:QTY327580 QKC327579:QKC327580 QAG327579:QAG327580 PQK327579:PQK327580 PGO327579:PGO327580 OWS327579:OWS327580 OMW327579:OMW327580 ODA327579:ODA327580 NTE327579:NTE327580 NJI327579:NJI327580 MZM327579:MZM327580 MPQ327579:MPQ327580 MFU327579:MFU327580 LVY327579:LVY327580 LMC327579:LMC327580 LCG327579:LCG327580 KSK327579:KSK327580 KIO327579:KIO327580 JYS327579:JYS327580 JOW327579:JOW327580 JFA327579:JFA327580 IVE327579:IVE327580 ILI327579:ILI327580 IBM327579:IBM327580 HRQ327579:HRQ327580 HHU327579:HHU327580 GXY327579:GXY327580 GOC327579:GOC327580 GEG327579:GEG327580 FUK327579:FUK327580 FKO327579:FKO327580 FAS327579:FAS327580 EQW327579:EQW327580 EHA327579:EHA327580 DXE327579:DXE327580 DNI327579:DNI327580 DDM327579:DDM327580 CTQ327579:CTQ327580 CJU327579:CJU327580 BZY327579:BZY327580 BQC327579:BQC327580 BGG327579:BGG327580 AWK327579:AWK327580 AMO327579:AMO327580 ACS327579:ACS327580 SW327579:SW327580 JA327579:JA327580 WVM262043:WVM262044 WLQ262043:WLQ262044 WBU262043:WBU262044 VRY262043:VRY262044 VIC262043:VIC262044 UYG262043:UYG262044 UOK262043:UOK262044 UEO262043:UEO262044 TUS262043:TUS262044 TKW262043:TKW262044 TBA262043:TBA262044 SRE262043:SRE262044 SHI262043:SHI262044 RXM262043:RXM262044 RNQ262043:RNQ262044 RDU262043:RDU262044 QTY262043:QTY262044 QKC262043:QKC262044 QAG262043:QAG262044 PQK262043:PQK262044 PGO262043:PGO262044 OWS262043:OWS262044 OMW262043:OMW262044 ODA262043:ODA262044 NTE262043:NTE262044 NJI262043:NJI262044 MZM262043:MZM262044 MPQ262043:MPQ262044 MFU262043:MFU262044 LVY262043:LVY262044 LMC262043:LMC262044 LCG262043:LCG262044 KSK262043:KSK262044 KIO262043:KIO262044 JYS262043:JYS262044 JOW262043:JOW262044 JFA262043:JFA262044 IVE262043:IVE262044 ILI262043:ILI262044 IBM262043:IBM262044 HRQ262043:HRQ262044 HHU262043:HHU262044 GXY262043:GXY262044 GOC262043:GOC262044 GEG262043:GEG262044 FUK262043:FUK262044 FKO262043:FKO262044 FAS262043:FAS262044 EQW262043:EQW262044 EHA262043:EHA262044 DXE262043:DXE262044 DNI262043:DNI262044 DDM262043:DDM262044 CTQ262043:CTQ262044 CJU262043:CJU262044 BZY262043:BZY262044 BQC262043:BQC262044 BGG262043:BGG262044 AWK262043:AWK262044 AMO262043:AMO262044 ACS262043:ACS262044 SW262043:SW262044 JA262043:JA262044 WVM196507:WVM196508 WLQ196507:WLQ196508 WBU196507:WBU196508 VRY196507:VRY196508 VIC196507:VIC196508 UYG196507:UYG196508 UOK196507:UOK196508 UEO196507:UEO196508 TUS196507:TUS196508 TKW196507:TKW196508 TBA196507:TBA196508 SRE196507:SRE196508 SHI196507:SHI196508 RXM196507:RXM196508 RNQ196507:RNQ196508 RDU196507:RDU196508 QTY196507:QTY196508 QKC196507:QKC196508 QAG196507:QAG196508 PQK196507:PQK196508 PGO196507:PGO196508 OWS196507:OWS196508 OMW196507:OMW196508 ODA196507:ODA196508 NTE196507:NTE196508 NJI196507:NJI196508 MZM196507:MZM196508 MPQ196507:MPQ196508 MFU196507:MFU196508 LVY196507:LVY196508 LMC196507:LMC196508 LCG196507:LCG196508 KSK196507:KSK196508 KIO196507:KIO196508 JYS196507:JYS196508 JOW196507:JOW196508 JFA196507:JFA196508 IVE196507:IVE196508 ILI196507:ILI196508 IBM196507:IBM196508 HRQ196507:HRQ196508 HHU196507:HHU196508 GXY196507:GXY196508 GOC196507:GOC196508 GEG196507:GEG196508 FUK196507:FUK196508 FKO196507:FKO196508 FAS196507:FAS196508 EQW196507:EQW196508 EHA196507:EHA196508 DXE196507:DXE196508 DNI196507:DNI196508 DDM196507:DDM196508 CTQ196507:CTQ196508 CJU196507:CJU196508 BZY196507:BZY196508 BQC196507:BQC196508 BGG196507:BGG196508 AWK196507:AWK196508 AMO196507:AMO196508 ACS196507:ACS196508 SW196507:SW196508 JA196507:JA196508 WVM130971:WVM130972 WLQ130971:WLQ130972 WBU130971:WBU130972 VRY130971:VRY130972 VIC130971:VIC130972 UYG130971:UYG130972 UOK130971:UOK130972 UEO130971:UEO130972 TUS130971:TUS130972 TKW130971:TKW130972 TBA130971:TBA130972 SRE130971:SRE130972 SHI130971:SHI130972 RXM130971:RXM130972 RNQ130971:RNQ130972 RDU130971:RDU130972 QTY130971:QTY130972 QKC130971:QKC130972 QAG130971:QAG130972 PQK130971:PQK130972 PGO130971:PGO130972 OWS130971:OWS130972 OMW130971:OMW130972 ODA130971:ODA130972 NTE130971:NTE130972 NJI130971:NJI130972 MZM130971:MZM130972 MPQ130971:MPQ130972 MFU130971:MFU130972 LVY130971:LVY130972 LMC130971:LMC130972 LCG130971:LCG130972 KSK130971:KSK130972 KIO130971:KIO130972 JYS130971:JYS130972 JOW130971:JOW130972 JFA130971:JFA130972 IVE130971:IVE130972 ILI130971:ILI130972 IBM130971:IBM130972 HRQ130971:HRQ130972 HHU130971:HHU130972 GXY130971:GXY130972 GOC130971:GOC130972 GEG130971:GEG130972 FUK130971:FUK130972 FKO130971:FKO130972 FAS130971:FAS130972 EQW130971:EQW130972 EHA130971:EHA130972 DXE130971:DXE130972 DNI130971:DNI130972 DDM130971:DDM130972 CTQ130971:CTQ130972 CJU130971:CJU130972 BZY130971:BZY130972 BQC130971:BQC130972 BGG130971:BGG130972 AWK130971:AWK130972 AMO130971:AMO130972 ACS130971:ACS130972 SW130971:SW130972 JA130971:JA130972 WVM65435:WVM65436 WLQ65435:WLQ65436 WBU65435:WBU65436 VRY65435:VRY65436 VIC65435:VIC65436 UYG65435:UYG65436 UOK65435:UOK65436 UEO65435:UEO65436 TUS65435:TUS65436 TKW65435:TKW65436 TBA65435:TBA65436 SRE65435:SRE65436 SHI65435:SHI65436 RXM65435:RXM65436 RNQ65435:RNQ65436 RDU65435:RDU65436 QTY65435:QTY65436 QKC65435:QKC65436 QAG65435:QAG65436 PQK65435:PQK65436 PGO65435:PGO65436 OWS65435:OWS65436 OMW65435:OMW65436 ODA65435:ODA65436 NTE65435:NTE65436 NJI65435:NJI65436 MZM65435:MZM65436 MPQ65435:MPQ65436 MFU65435:MFU65436 LVY65435:LVY65436 LMC65435:LMC65436 LCG65435:LCG65436 KSK65435:KSK65436 KIO65435:KIO65436 JYS65435:JYS65436 JOW65435:JOW65436 JFA65435:JFA65436 IVE65435:IVE65436 ILI65435:ILI65436 IBM65435:IBM65436 HRQ65435:HRQ65436 HHU65435:HHU65436 GXY65435:GXY65436 GOC65435:GOC65436 GEG65435:GEG65436 FUK65435:FUK65436 FKO65435:FKO65436 FAS65435:FAS65436 EQW65435:EQW65436 EHA65435:EHA65436 DXE65435:DXE65436 DNI65435:DNI65436 DDM65435:DDM65436 CTQ65435:CTQ65436 CJU65435:CJU65436 BZY65435:BZY65436 BQC65435:BQC65436 BGG65435:BGG65436 AWK65435:AWK65436 AMO65435:AMO65436 ACS65435:ACS65436 SW65435:SW65436 JA65435:JA65436 WVM9:WVM51 WLQ9:WLQ51 WBU9:WBU51 VRY9:VRY51 VIC9:VIC51 UYG9:UYG51 UOK9:UOK51 UEO9:UEO51 TUS9:TUS51 TKW9:TKW51 TBA9:TBA51 SRE9:SRE51 SHI9:SHI51 RXM9:RXM51 RNQ9:RNQ51 RDU9:RDU51 QTY9:QTY51 QKC9:QKC51 QAG9:QAG51 PQK9:PQK51 PGO9:PGO51 OWS9:OWS51 OMW9:OMW51 ODA9:ODA51 NTE9:NTE51 NJI9:NJI51 MZM9:MZM51 MPQ9:MPQ51 MFU9:MFU51 LVY9:LVY51 LMC9:LMC51 LCG9:LCG51 KSK9:KSK51 KIO9:KIO51 JYS9:JYS51 JOW9:JOW51 JFA9:JFA51 IVE9:IVE51 ILI9:ILI51 IBM9:IBM51 HRQ9:HRQ51 HHU9:HHU51 GXY9:GXY51 GOC9:GOC51 GEG9:GEG51 FUK9:FUK51 FKO9:FKO51 FAS9:FAS51 EQW9:EQW51 EHA9:EHA51 DXE9:DXE51 DNI9:DNI51 DDM9:DDM51 CTQ9:CTQ51 CJU9:CJU51 BZY9:BZY51 BQC9:BQC51 BGG9:BGG51 AWK9:AWK51 AMO9:AMO51 ACS9:ACS51 SW9:SW51 JA9:JA51 WLQ53:WLQ128 WVM53:WVM128 JA53:JA128 SW53:SW128 ACS53:ACS128 AMO53:AMO128 AWK53:AWK128 BGG53:BGG128 BQC53:BQC128 BZY53:BZY128 CJU53:CJU128 CTQ53:CTQ128 DDM53:DDM128 DNI53:DNI128 DXE53:DXE128 EHA53:EHA128 EQW53:EQW128 FAS53:FAS128 FKO53:FKO128 FUK53:FUK128 GEG53:GEG128 GOC53:GOC128 GXY53:GXY128 HHU53:HHU128 HRQ53:HRQ128 IBM53:IBM128 ILI53:ILI128 IVE53:IVE128 JFA53:JFA128 JOW53:JOW128 JYS53:JYS128 KIO53:KIO128 KSK53:KSK128 LCG53:LCG128 LMC53:LMC128 LVY53:LVY128 MFU53:MFU128 MPQ53:MPQ128 MZM53:MZM128 NJI53:NJI128 NTE53:NTE128 ODA53:ODA128 OMW53:OMW128 OWS53:OWS128 PGO53:PGO128 PQK53:PQK128 QAG53:QAG128 QKC53:QKC128 QTY53:QTY128 RDU53:RDU128 RNQ53:RNQ128 RXM53:RXM128 SHI53:SHI128 SRE53:SRE128 TBA53:TBA128 TKW53:TKW128 TUS53:TUS128 UEO53:UEO128 UOK53:UOK128 UYG53:UYG128 VIC53:VIC128 VRY53:VRY128 WBU53:WBU128">
      <formula1>"없음,기계,인력"</formula1>
    </dataValidation>
    <dataValidation type="list" allowBlank="1" showInputMessage="1" showErrorMessage="1" sqref="WLV982939:WLW982940 WBZ982939:WCA982940 VSD982939:VSE982940 VIH982939:VII982940 UYL982939:UYM982940 UOP982939:UOQ982940 UET982939:UEU982940 TUX982939:TUY982940 TLB982939:TLC982940 TBF982939:TBG982940 SRJ982939:SRK982940 SHN982939:SHO982940 RXR982939:RXS982940 RNV982939:RNW982940 RDZ982939:REA982940 QUD982939:QUE982940 QKH982939:QKI982940 QAL982939:QAM982940 PQP982939:PQQ982940 PGT982939:PGU982940 OWX982939:OWY982940 ONB982939:ONC982940 ODF982939:ODG982940 NTJ982939:NTK982940 NJN982939:NJO982940 MZR982939:MZS982940 MPV982939:MPW982940 MFZ982939:MGA982940 LWD982939:LWE982940 LMH982939:LMI982940 LCL982939:LCM982940 KSP982939:KSQ982940 KIT982939:KIU982940 JYX982939:JYY982940 JPB982939:JPC982940 JFF982939:JFG982940 IVJ982939:IVK982940 ILN982939:ILO982940 IBR982939:IBS982940 HRV982939:HRW982940 HHZ982939:HIA982940 GYD982939:GYE982940 GOH982939:GOI982940 GEL982939:GEM982940 FUP982939:FUQ982940 FKT982939:FKU982940 FAX982939:FAY982940 ERB982939:ERC982940 EHF982939:EHG982940 DXJ982939:DXK982940 DNN982939:DNO982940 DDR982939:DDS982940 CTV982939:CTW982940 CJZ982939:CKA982940 CAD982939:CAE982940 BQH982939:BQI982940 BGL982939:BGM982940 AWP982939:AWQ982940 AMT982939:AMU982940 ACX982939:ACY982940 TB982939:TC982940 JF982939:JG982940 WVR917403:WVS917404 WLV917403:WLW917404 WBZ917403:WCA917404 VSD917403:VSE917404 VIH917403:VII917404 UYL917403:UYM917404 UOP917403:UOQ917404 UET917403:UEU917404 TUX917403:TUY917404 TLB917403:TLC917404 TBF917403:TBG917404 SRJ917403:SRK917404 SHN917403:SHO917404 RXR917403:RXS917404 RNV917403:RNW917404 RDZ917403:REA917404 QUD917403:QUE917404 QKH917403:QKI917404 QAL917403:QAM917404 PQP917403:PQQ917404 PGT917403:PGU917404 OWX917403:OWY917404 ONB917403:ONC917404 ODF917403:ODG917404 NTJ917403:NTK917404 NJN917403:NJO917404 MZR917403:MZS917404 MPV917403:MPW917404 MFZ917403:MGA917404 LWD917403:LWE917404 LMH917403:LMI917404 LCL917403:LCM917404 KSP917403:KSQ917404 KIT917403:KIU917404 JYX917403:JYY917404 JPB917403:JPC917404 JFF917403:JFG917404 IVJ917403:IVK917404 ILN917403:ILO917404 IBR917403:IBS917404 HRV917403:HRW917404 HHZ917403:HIA917404 GYD917403:GYE917404 GOH917403:GOI917404 GEL917403:GEM917404 FUP917403:FUQ917404 FKT917403:FKU917404 FAX917403:FAY917404 ERB917403:ERC917404 EHF917403:EHG917404 DXJ917403:DXK917404 DNN917403:DNO917404 DDR917403:DDS917404 CTV917403:CTW917404 CJZ917403:CKA917404 CAD917403:CAE917404 BQH917403:BQI917404 BGL917403:BGM917404 AWP917403:AWQ917404 AMT917403:AMU917404 ACX917403:ACY917404 TB917403:TC917404 JF917403:JG917404 WVR851867:WVS851868 WLV851867:WLW851868 WBZ851867:WCA851868 VSD851867:VSE851868 VIH851867:VII851868 UYL851867:UYM851868 UOP851867:UOQ851868 UET851867:UEU851868 TUX851867:TUY851868 TLB851867:TLC851868 TBF851867:TBG851868 SRJ851867:SRK851868 SHN851867:SHO851868 RXR851867:RXS851868 RNV851867:RNW851868 RDZ851867:REA851868 QUD851867:QUE851868 QKH851867:QKI851868 QAL851867:QAM851868 PQP851867:PQQ851868 PGT851867:PGU851868 OWX851867:OWY851868 ONB851867:ONC851868 ODF851867:ODG851868 NTJ851867:NTK851868 NJN851867:NJO851868 MZR851867:MZS851868 MPV851867:MPW851868 MFZ851867:MGA851868 LWD851867:LWE851868 LMH851867:LMI851868 LCL851867:LCM851868 KSP851867:KSQ851868 KIT851867:KIU851868 JYX851867:JYY851868 JPB851867:JPC851868 JFF851867:JFG851868 IVJ851867:IVK851868 ILN851867:ILO851868 IBR851867:IBS851868 HRV851867:HRW851868 HHZ851867:HIA851868 GYD851867:GYE851868 GOH851867:GOI851868 GEL851867:GEM851868 FUP851867:FUQ851868 FKT851867:FKU851868 FAX851867:FAY851868 ERB851867:ERC851868 EHF851867:EHG851868 DXJ851867:DXK851868 DNN851867:DNO851868 DDR851867:DDS851868 CTV851867:CTW851868 CJZ851867:CKA851868 CAD851867:CAE851868 BQH851867:BQI851868 BGL851867:BGM851868 AWP851867:AWQ851868 AMT851867:AMU851868 ACX851867:ACY851868 TB851867:TC851868 JF851867:JG851868 WVR786331:WVS786332 WLV786331:WLW786332 WBZ786331:WCA786332 VSD786331:VSE786332 VIH786331:VII786332 UYL786331:UYM786332 UOP786331:UOQ786332 UET786331:UEU786332 TUX786331:TUY786332 TLB786331:TLC786332 TBF786331:TBG786332 SRJ786331:SRK786332 SHN786331:SHO786332 RXR786331:RXS786332 RNV786331:RNW786332 RDZ786331:REA786332 QUD786331:QUE786332 QKH786331:QKI786332 QAL786331:QAM786332 PQP786331:PQQ786332 PGT786331:PGU786332 OWX786331:OWY786332 ONB786331:ONC786332 ODF786331:ODG786332 NTJ786331:NTK786332 NJN786331:NJO786332 MZR786331:MZS786332 MPV786331:MPW786332 MFZ786331:MGA786332 LWD786331:LWE786332 LMH786331:LMI786332 LCL786331:LCM786332 KSP786331:KSQ786332 KIT786331:KIU786332 JYX786331:JYY786332 JPB786331:JPC786332 JFF786331:JFG786332 IVJ786331:IVK786332 ILN786331:ILO786332 IBR786331:IBS786332 HRV786331:HRW786332 HHZ786331:HIA786332 GYD786331:GYE786332 GOH786331:GOI786332 GEL786331:GEM786332 FUP786331:FUQ786332 FKT786331:FKU786332 FAX786331:FAY786332 ERB786331:ERC786332 EHF786331:EHG786332 DXJ786331:DXK786332 DNN786331:DNO786332 DDR786331:DDS786332 CTV786331:CTW786332 CJZ786331:CKA786332 CAD786331:CAE786332 BQH786331:BQI786332 BGL786331:BGM786332 AWP786331:AWQ786332 AMT786331:AMU786332 ACX786331:ACY786332 TB786331:TC786332 JF786331:JG786332 WVR720795:WVS720796 WLV720795:WLW720796 WBZ720795:WCA720796 VSD720795:VSE720796 VIH720795:VII720796 UYL720795:UYM720796 UOP720795:UOQ720796 UET720795:UEU720796 TUX720795:TUY720796 TLB720795:TLC720796 TBF720795:TBG720796 SRJ720795:SRK720796 SHN720795:SHO720796 RXR720795:RXS720796 RNV720795:RNW720796 RDZ720795:REA720796 QUD720795:QUE720796 QKH720795:QKI720796 QAL720795:QAM720796 PQP720795:PQQ720796 PGT720795:PGU720796 OWX720795:OWY720796 ONB720795:ONC720796 ODF720795:ODG720796 NTJ720795:NTK720796 NJN720795:NJO720796 MZR720795:MZS720796 MPV720795:MPW720796 MFZ720795:MGA720796 LWD720795:LWE720796 LMH720795:LMI720796 LCL720795:LCM720796 KSP720795:KSQ720796 KIT720795:KIU720796 JYX720795:JYY720796 JPB720795:JPC720796 JFF720795:JFG720796 IVJ720795:IVK720796 ILN720795:ILO720796 IBR720795:IBS720796 HRV720795:HRW720796 HHZ720795:HIA720796 GYD720795:GYE720796 GOH720795:GOI720796 GEL720795:GEM720796 FUP720795:FUQ720796 FKT720795:FKU720796 FAX720795:FAY720796 ERB720795:ERC720796 EHF720795:EHG720796 DXJ720795:DXK720796 DNN720795:DNO720796 DDR720795:DDS720796 CTV720795:CTW720796 CJZ720795:CKA720796 CAD720795:CAE720796 BQH720795:BQI720796 BGL720795:BGM720796 AWP720795:AWQ720796 AMT720795:AMU720796 ACX720795:ACY720796 TB720795:TC720796 JF720795:JG720796 WVR655259:WVS655260 WLV655259:WLW655260 WBZ655259:WCA655260 VSD655259:VSE655260 VIH655259:VII655260 UYL655259:UYM655260 UOP655259:UOQ655260 UET655259:UEU655260 TUX655259:TUY655260 TLB655259:TLC655260 TBF655259:TBG655260 SRJ655259:SRK655260 SHN655259:SHO655260 RXR655259:RXS655260 RNV655259:RNW655260 RDZ655259:REA655260 QUD655259:QUE655260 QKH655259:QKI655260 QAL655259:QAM655260 PQP655259:PQQ655260 PGT655259:PGU655260 OWX655259:OWY655260 ONB655259:ONC655260 ODF655259:ODG655260 NTJ655259:NTK655260 NJN655259:NJO655260 MZR655259:MZS655260 MPV655259:MPW655260 MFZ655259:MGA655260 LWD655259:LWE655260 LMH655259:LMI655260 LCL655259:LCM655260 KSP655259:KSQ655260 KIT655259:KIU655260 JYX655259:JYY655260 JPB655259:JPC655260 JFF655259:JFG655260 IVJ655259:IVK655260 ILN655259:ILO655260 IBR655259:IBS655260 HRV655259:HRW655260 HHZ655259:HIA655260 GYD655259:GYE655260 GOH655259:GOI655260 GEL655259:GEM655260 FUP655259:FUQ655260 FKT655259:FKU655260 FAX655259:FAY655260 ERB655259:ERC655260 EHF655259:EHG655260 DXJ655259:DXK655260 DNN655259:DNO655260 DDR655259:DDS655260 CTV655259:CTW655260 CJZ655259:CKA655260 CAD655259:CAE655260 BQH655259:BQI655260 BGL655259:BGM655260 AWP655259:AWQ655260 AMT655259:AMU655260 ACX655259:ACY655260 TB655259:TC655260 JF655259:JG655260 WVR589723:WVS589724 WLV589723:WLW589724 WBZ589723:WCA589724 VSD589723:VSE589724 VIH589723:VII589724 UYL589723:UYM589724 UOP589723:UOQ589724 UET589723:UEU589724 TUX589723:TUY589724 TLB589723:TLC589724 TBF589723:TBG589724 SRJ589723:SRK589724 SHN589723:SHO589724 RXR589723:RXS589724 RNV589723:RNW589724 RDZ589723:REA589724 QUD589723:QUE589724 QKH589723:QKI589724 QAL589723:QAM589724 PQP589723:PQQ589724 PGT589723:PGU589724 OWX589723:OWY589724 ONB589723:ONC589724 ODF589723:ODG589724 NTJ589723:NTK589724 NJN589723:NJO589724 MZR589723:MZS589724 MPV589723:MPW589724 MFZ589723:MGA589724 LWD589723:LWE589724 LMH589723:LMI589724 LCL589723:LCM589724 KSP589723:KSQ589724 KIT589723:KIU589724 JYX589723:JYY589724 JPB589723:JPC589724 JFF589723:JFG589724 IVJ589723:IVK589724 ILN589723:ILO589724 IBR589723:IBS589724 HRV589723:HRW589724 HHZ589723:HIA589724 GYD589723:GYE589724 GOH589723:GOI589724 GEL589723:GEM589724 FUP589723:FUQ589724 FKT589723:FKU589724 FAX589723:FAY589724 ERB589723:ERC589724 EHF589723:EHG589724 DXJ589723:DXK589724 DNN589723:DNO589724 DDR589723:DDS589724 CTV589723:CTW589724 CJZ589723:CKA589724 CAD589723:CAE589724 BQH589723:BQI589724 BGL589723:BGM589724 AWP589723:AWQ589724 AMT589723:AMU589724 ACX589723:ACY589724 TB589723:TC589724 JF589723:JG589724 WVR524187:WVS524188 WLV524187:WLW524188 WBZ524187:WCA524188 VSD524187:VSE524188 VIH524187:VII524188 UYL524187:UYM524188 UOP524187:UOQ524188 UET524187:UEU524188 TUX524187:TUY524188 TLB524187:TLC524188 TBF524187:TBG524188 SRJ524187:SRK524188 SHN524187:SHO524188 RXR524187:RXS524188 RNV524187:RNW524188 RDZ524187:REA524188 QUD524187:QUE524188 QKH524187:QKI524188 QAL524187:QAM524188 PQP524187:PQQ524188 PGT524187:PGU524188 OWX524187:OWY524188 ONB524187:ONC524188 ODF524187:ODG524188 NTJ524187:NTK524188 NJN524187:NJO524188 MZR524187:MZS524188 MPV524187:MPW524188 MFZ524187:MGA524188 LWD524187:LWE524188 LMH524187:LMI524188 LCL524187:LCM524188 KSP524187:KSQ524188 KIT524187:KIU524188 JYX524187:JYY524188 JPB524187:JPC524188 JFF524187:JFG524188 IVJ524187:IVK524188 ILN524187:ILO524188 IBR524187:IBS524188 HRV524187:HRW524188 HHZ524187:HIA524188 GYD524187:GYE524188 GOH524187:GOI524188 GEL524187:GEM524188 FUP524187:FUQ524188 FKT524187:FKU524188 FAX524187:FAY524188 ERB524187:ERC524188 EHF524187:EHG524188 DXJ524187:DXK524188 DNN524187:DNO524188 DDR524187:DDS524188 CTV524187:CTW524188 CJZ524187:CKA524188 CAD524187:CAE524188 BQH524187:BQI524188 BGL524187:BGM524188 AWP524187:AWQ524188 AMT524187:AMU524188 ACX524187:ACY524188 TB524187:TC524188 JF524187:JG524188 WVR458651:WVS458652 WLV458651:WLW458652 WBZ458651:WCA458652 VSD458651:VSE458652 VIH458651:VII458652 UYL458651:UYM458652 UOP458651:UOQ458652 UET458651:UEU458652 TUX458651:TUY458652 TLB458651:TLC458652 TBF458651:TBG458652 SRJ458651:SRK458652 SHN458651:SHO458652 RXR458651:RXS458652 RNV458651:RNW458652 RDZ458651:REA458652 QUD458651:QUE458652 QKH458651:QKI458652 QAL458651:QAM458652 PQP458651:PQQ458652 PGT458651:PGU458652 OWX458651:OWY458652 ONB458651:ONC458652 ODF458651:ODG458652 NTJ458651:NTK458652 NJN458651:NJO458652 MZR458651:MZS458652 MPV458651:MPW458652 MFZ458651:MGA458652 LWD458651:LWE458652 LMH458651:LMI458652 LCL458651:LCM458652 KSP458651:KSQ458652 KIT458651:KIU458652 JYX458651:JYY458652 JPB458651:JPC458652 JFF458651:JFG458652 IVJ458651:IVK458652 ILN458651:ILO458652 IBR458651:IBS458652 HRV458651:HRW458652 HHZ458651:HIA458652 GYD458651:GYE458652 GOH458651:GOI458652 GEL458651:GEM458652 FUP458651:FUQ458652 FKT458651:FKU458652 FAX458651:FAY458652 ERB458651:ERC458652 EHF458651:EHG458652 DXJ458651:DXK458652 DNN458651:DNO458652 DDR458651:DDS458652 CTV458651:CTW458652 CJZ458651:CKA458652 CAD458651:CAE458652 BQH458651:BQI458652 BGL458651:BGM458652 AWP458651:AWQ458652 AMT458651:AMU458652 ACX458651:ACY458652 TB458651:TC458652 JF458651:JG458652 WVR393115:WVS393116 WLV393115:WLW393116 WBZ393115:WCA393116 VSD393115:VSE393116 VIH393115:VII393116 UYL393115:UYM393116 UOP393115:UOQ393116 UET393115:UEU393116 TUX393115:TUY393116 TLB393115:TLC393116 TBF393115:TBG393116 SRJ393115:SRK393116 SHN393115:SHO393116 RXR393115:RXS393116 RNV393115:RNW393116 RDZ393115:REA393116 QUD393115:QUE393116 QKH393115:QKI393116 QAL393115:QAM393116 PQP393115:PQQ393116 PGT393115:PGU393116 OWX393115:OWY393116 ONB393115:ONC393116 ODF393115:ODG393116 NTJ393115:NTK393116 NJN393115:NJO393116 MZR393115:MZS393116 MPV393115:MPW393116 MFZ393115:MGA393116 LWD393115:LWE393116 LMH393115:LMI393116 LCL393115:LCM393116 KSP393115:KSQ393116 KIT393115:KIU393116 JYX393115:JYY393116 JPB393115:JPC393116 JFF393115:JFG393116 IVJ393115:IVK393116 ILN393115:ILO393116 IBR393115:IBS393116 HRV393115:HRW393116 HHZ393115:HIA393116 GYD393115:GYE393116 GOH393115:GOI393116 GEL393115:GEM393116 FUP393115:FUQ393116 FKT393115:FKU393116 FAX393115:FAY393116 ERB393115:ERC393116 EHF393115:EHG393116 DXJ393115:DXK393116 DNN393115:DNO393116 DDR393115:DDS393116 CTV393115:CTW393116 CJZ393115:CKA393116 CAD393115:CAE393116 BQH393115:BQI393116 BGL393115:BGM393116 AWP393115:AWQ393116 AMT393115:AMU393116 ACX393115:ACY393116 TB393115:TC393116 JF393115:JG393116 WVR327579:WVS327580 WLV327579:WLW327580 WBZ327579:WCA327580 VSD327579:VSE327580 VIH327579:VII327580 UYL327579:UYM327580 UOP327579:UOQ327580 UET327579:UEU327580 TUX327579:TUY327580 TLB327579:TLC327580 TBF327579:TBG327580 SRJ327579:SRK327580 SHN327579:SHO327580 RXR327579:RXS327580 RNV327579:RNW327580 RDZ327579:REA327580 QUD327579:QUE327580 QKH327579:QKI327580 QAL327579:QAM327580 PQP327579:PQQ327580 PGT327579:PGU327580 OWX327579:OWY327580 ONB327579:ONC327580 ODF327579:ODG327580 NTJ327579:NTK327580 NJN327579:NJO327580 MZR327579:MZS327580 MPV327579:MPW327580 MFZ327579:MGA327580 LWD327579:LWE327580 LMH327579:LMI327580 LCL327579:LCM327580 KSP327579:KSQ327580 KIT327579:KIU327580 JYX327579:JYY327580 JPB327579:JPC327580 JFF327579:JFG327580 IVJ327579:IVK327580 ILN327579:ILO327580 IBR327579:IBS327580 HRV327579:HRW327580 HHZ327579:HIA327580 GYD327579:GYE327580 GOH327579:GOI327580 GEL327579:GEM327580 FUP327579:FUQ327580 FKT327579:FKU327580 FAX327579:FAY327580 ERB327579:ERC327580 EHF327579:EHG327580 DXJ327579:DXK327580 DNN327579:DNO327580 DDR327579:DDS327580 CTV327579:CTW327580 CJZ327579:CKA327580 CAD327579:CAE327580 BQH327579:BQI327580 BGL327579:BGM327580 AWP327579:AWQ327580 AMT327579:AMU327580 ACX327579:ACY327580 TB327579:TC327580 JF327579:JG327580 WVR262043:WVS262044 WLV262043:WLW262044 WBZ262043:WCA262044 VSD262043:VSE262044 VIH262043:VII262044 UYL262043:UYM262044 UOP262043:UOQ262044 UET262043:UEU262044 TUX262043:TUY262044 TLB262043:TLC262044 TBF262043:TBG262044 SRJ262043:SRK262044 SHN262043:SHO262044 RXR262043:RXS262044 RNV262043:RNW262044 RDZ262043:REA262044 QUD262043:QUE262044 QKH262043:QKI262044 QAL262043:QAM262044 PQP262043:PQQ262044 PGT262043:PGU262044 OWX262043:OWY262044 ONB262043:ONC262044 ODF262043:ODG262044 NTJ262043:NTK262044 NJN262043:NJO262044 MZR262043:MZS262044 MPV262043:MPW262044 MFZ262043:MGA262044 LWD262043:LWE262044 LMH262043:LMI262044 LCL262043:LCM262044 KSP262043:KSQ262044 KIT262043:KIU262044 JYX262043:JYY262044 JPB262043:JPC262044 JFF262043:JFG262044 IVJ262043:IVK262044 ILN262043:ILO262044 IBR262043:IBS262044 HRV262043:HRW262044 HHZ262043:HIA262044 GYD262043:GYE262044 GOH262043:GOI262044 GEL262043:GEM262044 FUP262043:FUQ262044 FKT262043:FKU262044 FAX262043:FAY262044 ERB262043:ERC262044 EHF262043:EHG262044 DXJ262043:DXK262044 DNN262043:DNO262044 DDR262043:DDS262044 CTV262043:CTW262044 CJZ262043:CKA262044 CAD262043:CAE262044 BQH262043:BQI262044 BGL262043:BGM262044 AWP262043:AWQ262044 AMT262043:AMU262044 ACX262043:ACY262044 TB262043:TC262044 JF262043:JG262044 WVR196507:WVS196508 WLV196507:WLW196508 WBZ196507:WCA196508 VSD196507:VSE196508 VIH196507:VII196508 UYL196507:UYM196508 UOP196507:UOQ196508 UET196507:UEU196508 TUX196507:TUY196508 TLB196507:TLC196508 TBF196507:TBG196508 SRJ196507:SRK196508 SHN196507:SHO196508 RXR196507:RXS196508 RNV196507:RNW196508 RDZ196507:REA196508 QUD196507:QUE196508 QKH196507:QKI196508 QAL196507:QAM196508 PQP196507:PQQ196508 PGT196507:PGU196508 OWX196507:OWY196508 ONB196507:ONC196508 ODF196507:ODG196508 NTJ196507:NTK196508 NJN196507:NJO196508 MZR196507:MZS196508 MPV196507:MPW196508 MFZ196507:MGA196508 LWD196507:LWE196508 LMH196507:LMI196508 LCL196507:LCM196508 KSP196507:KSQ196508 KIT196507:KIU196508 JYX196507:JYY196508 JPB196507:JPC196508 JFF196507:JFG196508 IVJ196507:IVK196508 ILN196507:ILO196508 IBR196507:IBS196508 HRV196507:HRW196508 HHZ196507:HIA196508 GYD196507:GYE196508 GOH196507:GOI196508 GEL196507:GEM196508 FUP196507:FUQ196508 FKT196507:FKU196508 FAX196507:FAY196508 ERB196507:ERC196508 EHF196507:EHG196508 DXJ196507:DXK196508 DNN196507:DNO196508 DDR196507:DDS196508 CTV196507:CTW196508 CJZ196507:CKA196508 CAD196507:CAE196508 BQH196507:BQI196508 BGL196507:BGM196508 AWP196507:AWQ196508 AMT196507:AMU196508 ACX196507:ACY196508 TB196507:TC196508 JF196507:JG196508 WVR130971:WVS130972 WLV130971:WLW130972 WBZ130971:WCA130972 VSD130971:VSE130972 VIH130971:VII130972 UYL130971:UYM130972 UOP130971:UOQ130972 UET130971:UEU130972 TUX130971:TUY130972 TLB130971:TLC130972 TBF130971:TBG130972 SRJ130971:SRK130972 SHN130971:SHO130972 RXR130971:RXS130972 RNV130971:RNW130972 RDZ130971:REA130972 QUD130971:QUE130972 QKH130971:QKI130972 QAL130971:QAM130972 PQP130971:PQQ130972 PGT130971:PGU130972 OWX130971:OWY130972 ONB130971:ONC130972 ODF130971:ODG130972 NTJ130971:NTK130972 NJN130971:NJO130972 MZR130971:MZS130972 MPV130971:MPW130972 MFZ130971:MGA130972 LWD130971:LWE130972 LMH130971:LMI130972 LCL130971:LCM130972 KSP130971:KSQ130972 KIT130971:KIU130972 JYX130971:JYY130972 JPB130971:JPC130972 JFF130971:JFG130972 IVJ130971:IVK130972 ILN130971:ILO130972 IBR130971:IBS130972 HRV130971:HRW130972 HHZ130971:HIA130972 GYD130971:GYE130972 GOH130971:GOI130972 GEL130971:GEM130972 FUP130971:FUQ130972 FKT130971:FKU130972 FAX130971:FAY130972 ERB130971:ERC130972 EHF130971:EHG130972 DXJ130971:DXK130972 DNN130971:DNO130972 DDR130971:DDS130972 CTV130971:CTW130972 CJZ130971:CKA130972 CAD130971:CAE130972 BQH130971:BQI130972 BGL130971:BGM130972 AWP130971:AWQ130972 AMT130971:AMU130972 ACX130971:ACY130972 TB130971:TC130972 JF130971:JG130972 WVR65435:WVS65436 WLV65435:WLW65436 WBZ65435:WCA65436 VSD65435:VSE65436 VIH65435:VII65436 UYL65435:UYM65436 UOP65435:UOQ65436 UET65435:UEU65436 TUX65435:TUY65436 TLB65435:TLC65436 TBF65435:TBG65436 SRJ65435:SRK65436 SHN65435:SHO65436 RXR65435:RXS65436 RNV65435:RNW65436 RDZ65435:REA65436 QUD65435:QUE65436 QKH65435:QKI65436 QAL65435:QAM65436 PQP65435:PQQ65436 PGT65435:PGU65436 OWX65435:OWY65436 ONB65435:ONC65436 ODF65435:ODG65436 NTJ65435:NTK65436 NJN65435:NJO65436 MZR65435:MZS65436 MPV65435:MPW65436 MFZ65435:MGA65436 LWD65435:LWE65436 LMH65435:LMI65436 LCL65435:LCM65436 KSP65435:KSQ65436 KIT65435:KIU65436 JYX65435:JYY65436 JPB65435:JPC65436 JFF65435:JFG65436 IVJ65435:IVK65436 ILN65435:ILO65436 IBR65435:IBS65436 HRV65435:HRW65436 HHZ65435:HIA65436 GYD65435:GYE65436 GOH65435:GOI65436 GEL65435:GEM65436 FUP65435:FUQ65436 FKT65435:FKU65436 FAX65435:FAY65436 ERB65435:ERC65436 EHF65435:EHG65436 DXJ65435:DXK65436 DNN65435:DNO65436 DDR65435:DDS65436 CTV65435:CTW65436 CJZ65435:CKA65436 CAD65435:CAE65436 BQH65435:BQI65436 BGL65435:BGM65436 AWP65435:AWQ65436 AMT65435:AMU65436 ACX65435:ACY65436 TB65435:TC65436 JF65435:JG65436 WVR982939:WVS982940 WVR9:WVS51 WLV9:WLW51 WBZ9:WCA51 VSD9:VSE51 VIH9:VII51 UYL9:UYM51 UOP9:UOQ51 UET9:UEU51 TUX9:TUY51 TLB9:TLC51 TBF9:TBG51 SRJ9:SRK51 SHN9:SHO51 RXR9:RXS51 RNV9:RNW51 RDZ9:REA51 QUD9:QUE51 QKH9:QKI51 QAL9:QAM51 PQP9:PQQ51 PGT9:PGU51 OWX9:OWY51 ONB9:ONC51 ODF9:ODG51 NTJ9:NTK51 NJN9:NJO51 MZR9:MZS51 MPV9:MPW51 MFZ9:MGA51 LWD9:LWE51 LMH9:LMI51 LCL9:LCM51 KSP9:KSQ51 KIT9:KIU51 JYX9:JYY51 JPB9:JPC51 JFF9:JFG51 IVJ9:IVK51 ILN9:ILO51 IBR9:IBS51 HRV9:HRW51 HHZ9:HIA51 GYD9:GYE51 GOH9:GOI51 GEL9:GEM51 FUP9:FUQ51 FKT9:FKU51 FAX9:FAY51 ERB9:ERC51 EHF9:EHG51 DXJ9:DXK51 DNN9:DNO51 DDR9:DDS51 CTV9:CTW51 CJZ9:CKA51 CAD9:CAE51 BQH9:BQI51 BGL9:BGM51 AWP9:AWQ51 AMT9:AMU51 ACX9:ACY51 TB9:TC51 JF9:JG51 WLV53:WLW128 WVR53:WVS128 JF53:JG128 TB53:TC128 ACX53:ACY128 AMT53:AMU128 AWP53:AWQ128 BGL53:BGM128 BQH53:BQI128 CAD53:CAE128 CJZ53:CKA128 CTV53:CTW128 DDR53:DDS128 DNN53:DNO128 DXJ53:DXK128 EHF53:EHG128 ERB53:ERC128 FAX53:FAY128 FKT53:FKU128 FUP53:FUQ128 GEL53:GEM128 GOH53:GOI128 GYD53:GYE128 HHZ53:HIA128 HRV53:HRW128 IBR53:IBS128 ILN53:ILO128 IVJ53:IVK128 JFF53:JFG128 JPB53:JPC128 JYX53:JYY128 KIT53:KIU128 KSP53:KSQ128 LCL53:LCM128 LMH53:LMI128 LWD53:LWE128 MFZ53:MGA128 MPV53:MPW128 MZR53:MZS128 NJN53:NJO128 NTJ53:NTK128 ODF53:ODG128 ONB53:ONC128 OWX53:OWY128 PGT53:PGU128 PQP53:PQQ128 QAL53:QAM128 QKH53:QKI128 QUD53:QUE128 RDZ53:REA128 RNV53:RNW128 RXR53:RXS128 SHN53:SHO128 SRJ53:SRK128 TBF53:TBG128 TLB53:TLC128 TUX53:TUY128 UET53:UEU128 UOP53:UOQ128 UYL53:UYM128 VIH53:VII128 VSD53:VSE128 WBZ53:WCA128">
      <formula1>"대상,미대상"</formula1>
    </dataValidation>
    <dataValidation type="custom" allowBlank="1" showInputMessage="1" showErrorMessage="1" sqref="P61:P67 P15:P23 P37:P40 P47:P50 P78:P86 P93:P96 P98">
      <formula1>P15</formula1>
    </dataValidation>
    <dataValidation type="list" allowBlank="1" showInputMessage="1" showErrorMessage="1" sqref="T9:T125 X9:X128">
      <formula1>"1, 2, 3, 4"</formula1>
    </dataValidation>
    <dataValidation type="list" allowBlank="1" showInputMessage="1" showErrorMessage="1" sqref="S9:S125 W9:W128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26</vt:i4>
      </vt:variant>
    </vt:vector>
  </HeadingPairs>
  <TitlesOfParts>
    <vt:vector size="32" baseType="lpstr">
      <vt:lpstr>1. 표지(최초, 정기)</vt:lpstr>
      <vt:lpstr>2.위험성평가실시계획(갑지)</vt:lpstr>
      <vt:lpstr>3. 위험성평가 조직도(최초, 정기)</vt:lpstr>
      <vt:lpstr>4.전체일정표</vt:lpstr>
      <vt:lpstr>5.위험성추정·결정표</vt:lpstr>
      <vt:lpstr>6.위험성평가표</vt:lpstr>
      <vt:lpstr>'2.위험성평가실시계획(갑지)'!Print_Area</vt:lpstr>
      <vt:lpstr>'3. 위험성평가 조직도(최초, 정기)'!Print_Area</vt:lpstr>
      <vt:lpstr>'4.전체일정표'!Print_Area</vt:lpstr>
      <vt:lpstr>'6.위험성평가표'!Print_Area</vt:lpstr>
      <vt:lpstr>'4.전체일정표'!RNG_ACTUAL_END_DATE_COL_NAME</vt:lpstr>
      <vt:lpstr>'4.전체일정표'!RNG_ACTUAL_RATE_COL_NAME</vt:lpstr>
      <vt:lpstr>'4.전체일정표'!RNG_ACTUAL_START_DATE_COL_NAME</vt:lpstr>
      <vt:lpstr>'4.전체일정표'!RNG_ACTUAL_TOTAL_DURATION_COL_NAME</vt:lpstr>
      <vt:lpstr>'4.전체일정표'!RNG_ACTUAL_TOTAL_WORKLOAD_COL_NAME</vt:lpstr>
      <vt:lpstr>'4.전체일정표'!RNG_CALENDAR_COL_NAME</vt:lpstr>
      <vt:lpstr>'4.전체일정표'!RNG_DELIVERABLES_COL_NAME</vt:lpstr>
      <vt:lpstr>'4.전체일정표'!RNG_END_DATE_COL_NAME</vt:lpstr>
      <vt:lpstr>'4.전체일정표'!RNG_ETC_COL_NAME</vt:lpstr>
      <vt:lpstr>'4.전체일정표'!RNG_GANTT_AREA_FIRST_COL_NAME</vt:lpstr>
      <vt:lpstr>'4.전체일정표'!RNG_PLAN_DURATION_COL_NAME</vt:lpstr>
      <vt:lpstr>'4.전체일정표'!RNG_PLAN_RATE_COL_NAME</vt:lpstr>
      <vt:lpstr>'4.전체일정표'!RNG_PLAN_WORKLOAD_COL_NAME</vt:lpstr>
      <vt:lpstr>'4.전체일정표'!RNG_RESOURCE_COL_NAME</vt:lpstr>
      <vt:lpstr>'4.전체일정표'!RNG_RESOURCE_WEIGHT_COL_NAME</vt:lpstr>
      <vt:lpstr>'4.전체일정표'!RNG_START_DATE_COL_NAME</vt:lpstr>
      <vt:lpstr>'4.전체일정표'!RNG_TASK_FIRST_COL_NAME</vt:lpstr>
      <vt:lpstr>'4.전체일정표'!RNG_TOTAL_DURATION_COL_NAME</vt:lpstr>
      <vt:lpstr>'4.전체일정표'!RNG_TOTAL_WORKLOAD_COL_NAME</vt:lpstr>
      <vt:lpstr>'4.전체일정표'!RNG_WBS_AREA_LAST_COL_NAME</vt:lpstr>
      <vt:lpstr>'4.전체일정표'!RNG_WBS_COL_NAME</vt:lpstr>
      <vt:lpstr>'4.전체일정표'!RNG_WBS_LEVEL_COL_NAME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박평재(환경안전팀/대리/-)</dc:creator>
  <cp:lastModifiedBy>조규철(물류PM5팀/대리/-)</cp:lastModifiedBy>
  <dcterms:created xsi:type="dcterms:W3CDTF">2020-02-20T15:09:31Z</dcterms:created>
  <dcterms:modified xsi:type="dcterms:W3CDTF">2023-05-11T08:49:16Z</dcterms:modified>
</cp:coreProperties>
</file>