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. 사내공사 현장개설 통보\"/>
    </mc:Choice>
  </mc:AlternateContent>
  <bookViews>
    <workbookView xWindow="0" yWindow="0" windowWidth="23040" windowHeight="9105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)" sheetId="115" r:id="rId4"/>
    <sheet name="5.위험성평가표(1차수정)" sheetId="114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이재기" sheetId="85" r:id="rId14"/>
    <sheet name="LIFTER" sheetId="83" r:id="rId15"/>
    <sheet name="CV(컨베이어)" sheetId="82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6" hidden="1">[1]A!$D$148:$D$156</definedName>
    <definedName name="_10__123Graph_A차트_8" hidden="1">[2]A!$D$185:$D$186</definedName>
    <definedName name="_11__123Graph_A차트_7" hidden="1">[1]A!$B$185:$B$186</definedName>
    <definedName name="_11__123Graph_B차트_1" hidden="1">[2]A!$C$79:$C$84</definedName>
    <definedName name="_12__123Graph_A차트_8" hidden="1">[1]A!$D$185:$D$186</definedName>
    <definedName name="_12__123Graph_B차트_2" hidden="1">[2]A!$E$79:$E$84</definedName>
    <definedName name="_13__123Graph_B차트_1" hidden="1">[1]A!$C$79:$C$84</definedName>
    <definedName name="_13__123Graph_B차트_3" hidden="1">[2]A!$C$113:$C$119</definedName>
    <definedName name="_14__123Graph_B차트_2" hidden="1">[1]A!$E$79:$E$84</definedName>
    <definedName name="_14__123Graph_B차트_4" hidden="1">[2]A!$E$113:$E$119</definedName>
    <definedName name="_15__123Graph_B차트_3" hidden="1">[1]A!$C$113:$C$119</definedName>
    <definedName name="_15__123Graph_B차트_5" hidden="1">[2]A!$C$148:$C$156</definedName>
    <definedName name="_16__123Graph_B차트_4" hidden="1">[1]A!$E$113:$E$119</definedName>
    <definedName name="_16__123Graph_B차트_6" hidden="1">[2]A!$E$148:$E$156</definedName>
    <definedName name="_17__123Graph_B차트_5" hidden="1">[1]A!$C$148:$C$156</definedName>
    <definedName name="_17__123Graph_B차트_7" hidden="1">[2]A!$C$185:$C$186</definedName>
    <definedName name="_18__123Graph_B차트_6" hidden="1">[1]A!$E$148:$E$156</definedName>
    <definedName name="_18__123Graph_B차트_8" hidden="1">[2]A!$E$185:$E$186</definedName>
    <definedName name="_19__123Graph_B차트_7" hidden="1">[1]A!$C$185:$C$186</definedName>
    <definedName name="_19__123Graph_X차트_1" hidden="1">[2]A!$A$79:$A$84</definedName>
    <definedName name="_20__123Graph_B차트_8" hidden="1">[1]A!$E$185:$E$186</definedName>
    <definedName name="_20__123Graph_X차트_2" hidden="1">[2]A!$A$79:$A$84</definedName>
    <definedName name="_21__123Graph_X차트_1" hidden="1">[1]A!$A$79:$A$84</definedName>
    <definedName name="_21__123Graph_X차트_3" hidden="1">[2]A!$A$113:$A$119</definedName>
    <definedName name="_22__123Graph_X차트_2" hidden="1">[1]A!$A$79:$A$84</definedName>
    <definedName name="_22__123Graph_X차트_4" hidden="1">[2]A!$A$113:$A$119</definedName>
    <definedName name="_23__123Graph_X차트_3" hidden="1">[1]A!$A$113:$A$119</definedName>
    <definedName name="_23__123Graph_X차트_5" hidden="1">[2]A!$A$148:$A$156</definedName>
    <definedName name="_24__123Graph_X차트_4" hidden="1">[1]A!$A$113:$A$119</definedName>
    <definedName name="_24__123Graph_X차트_6" hidden="1">[2]A!$A$148:$A$156</definedName>
    <definedName name="_25__123Graph_X차트_5" hidden="1">[1]A!$A$148:$A$156</definedName>
    <definedName name="_25__123Graph_X차트_7" hidden="1">[2]A!$A$185:$A$186</definedName>
    <definedName name="_26__123Graph_X차트_6" hidden="1">[1]A!$A$148:$A$156</definedName>
    <definedName name="_26__123Graph_X차트_8" hidden="1">[2]A!$A$185:$A$186</definedName>
    <definedName name="_27__123Graph_X차트_7" hidden="1">[1]A!$A$185:$A$186</definedName>
    <definedName name="_28__123Graph_X차트_8" hidden="1">[1]A!$A$185:$A$186</definedName>
    <definedName name="_3__123Graph_A차트_1" hidden="1">[2]A!$B$79:$B$84</definedName>
    <definedName name="_4__123Graph_A차트_2" hidden="1">[2]A!$D$79:$D$84</definedName>
    <definedName name="_5__123Graph_A차트_1" hidden="1">[1]A!$B$79:$B$84</definedName>
    <definedName name="_5__123Graph_A차트_3" hidden="1">[2]A!$B$113:$B$119</definedName>
    <definedName name="_6__123Graph_A차트_2" hidden="1">[1]A!$D$79:$D$84</definedName>
    <definedName name="_6__123Graph_A차트_4" hidden="1">[2]A!$D$113:$D$119</definedName>
    <definedName name="_7__123Graph_A차트_3" hidden="1">[1]A!$B$113:$B$119</definedName>
    <definedName name="_7__123Graph_A차트_5" hidden="1">[2]A!$B$148:$B$156</definedName>
    <definedName name="_8__123Graph_A차트_4" hidden="1">[1]A!$D$113:$D$119</definedName>
    <definedName name="_8__123Graph_A차트_6" hidden="1">[2]A!$D$148:$D$156</definedName>
    <definedName name="_9__123Graph_A차트_5" hidden="1">[1]A!$B$148:$B$156</definedName>
    <definedName name="_9__123Graph_A차트_7" hidden="1">[2]A!$B$185:$B$186</definedName>
    <definedName name="_Dist_Bin" localSheetId="3" hidden="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3" hidden="1">'[3]144'!#REF!</definedName>
    <definedName name="_Fill" localSheetId="4" hidden="1">'[3]144'!#REF!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'[3]144'!#REF!</definedName>
    <definedName name="_xlnm._FilterDatabase" localSheetId="3" hidden="1">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3" hidden="1">#REF!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3" hidden="1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" localSheetId="3" hidden="1">#REF!,#REF!,#REF!,#REF!</definedName>
    <definedName name="a" hidden="1">#REF!,#REF!,#REF!,#REF!</definedName>
    <definedName name="aaaa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localSheetId="3" hidden="1">"C:\생산관리\주문서관리대장\99주문현황\상반기_1-6\주문서관리대장99xls.mdb"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" hidden="1">#REF!,#REF!,#REF!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" localSheetId="3" hidden="1">[4]송전기본!#REF!</definedName>
    <definedName name="BBB" hidden="1">[4]송전기본!#REF!</definedName>
    <definedName name="BG_Del" hidden="1">15</definedName>
    <definedName name="BG_Ins" hidden="1">4</definedName>
    <definedName name="BG_Mod" hidden="1">6</definedName>
    <definedName name="book1" hidden="1">{#N/A,#N/A,FALSE,"UNIT";#N/A,#N/A,FALSE,"UNIT";#N/A,#N/A,FALSE,"계정"}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localSheetId="3" hidden="1">#REF!</definedName>
    <definedName name="CSTT" hidden="1">#REF!</definedName>
    <definedName name="CS테크놀로지" hidden="1">{#N/A,#N/A,FALSE,"UNIT";#N/A,#N/A,FALSE,"UNIT";#N/A,#N/A,FALSE,"계정"}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 hidden="1">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hidden="1">{#N/A,#N/A,FALSE,"UNIT";#N/A,#N/A,FALSE,"UNIT";#N/A,#N/A,FALSE,"계정"}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 hidden="1">{#N/A,#N/A,FALSE,"UNIT";#N/A,#N/A,FALSE,"UNIT";#N/A,#N/A,FALSE,"계정"}</definedName>
    <definedName name="GETT" hidden="1">[5]반송!$A$2:$M$207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OR" hidden="1">{#N/A,#N/A,FALSE,"UNIT";#N/A,#N/A,FALSE,"UNIT";#N/A,#N/A,FALSE,"계정"}</definedName>
    <definedName name="PPP" localSheetId="3" hidden="1">{#N/A,#N/A,TRUE,"일정"}</definedName>
    <definedName name="PPP" hidden="1">{#N/A,#N/A,TRUE,"일정"}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ghlr" hidden="1">{#N/A,#N/A,FALSE,"기술료 비교"}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" hidden="1">{#N/A,#N/A,FALSE,"UNIT";#N/A,#N/A,FALSE,"UNIT";#N/A,#N/A,FALSE,"계정"}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TLE5" hidden="1">{#N/A,#N/A,FALSE,"기술료 비교"}</definedName>
    <definedName name="TT" hidden="1">{#N/A,#N/A,FALSE,"UNIT";#N/A,#N/A,FALSE,"UNIT";#N/A,#N/A,FALSE,"계정"}</definedName>
    <definedName name="VoIP" localSheetId="3" hidden="1">{"'사직서'!$A$1:$H$9"}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a." hidden="1">{#N/A,#N/A,FALSE,"UNIT";#N/A,#N/A,FALSE,"UNIT";#N/A,#N/A,FALSE,"계정"}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hidden="1">{#N/A,#N/A,FALSE,"기술료 비교"}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{#N/A,#N/A,FALSE,"기술료 비교"}</definedName>
    <definedName name="xd품확일정" localSheetId="3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" hidden="1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" hidden="1">#REF!,#REF!,#REF!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ㄱ" hidden="1">{#N/A,#N/A,FALSE,"UNIT";#N/A,#N/A,FALSE,"UNIT";#N/A,#N/A,FALSE,"계정"}</definedName>
    <definedName name="간" hidden="1">{#N/A,#N/A,FALSE,"UNIT";#N/A,#N/A,FALSE,"UNIT";#N/A,#N/A,FALSE,"계정"}</definedName>
    <definedName name="강아지" localSheetId="3" hidden="1">{"'사직서'!$A$1:$H$9"}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존" hidden="1">{#N/A,#N/A,FALSE,"UNIT";#N/A,#N/A,FALSE,"UNIT";#N/A,#N/A,FALSE,"계정"}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ㄹ" hidden="1">{#N/A,#N/A,FALSE,"UNIT";#N/A,#N/A,FALSE,"UNIT";#N/A,#N/A,FALSE,"계정"}</definedName>
    <definedName name="ㄴㅇㄹㅁㅇㄹ" hidden="1">{#N/A,#N/A,FALSE,"UNIT";#N/A,#N/A,FALSE,"UNIT";#N/A,#N/A,FALSE,"계정"}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동방" hidden="1">{#N/A,#N/A,FALSE,"UNIT";#N/A,#N/A,FALSE,"UNIT";#N/A,#N/A,FALSE,"계정"}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{#N/A,#N/A,FALSE,"UNIT";#N/A,#N/A,FALSE,"UNIT";#N/A,#N/A,FALSE,"계정"}</definedName>
    <definedName name="ㅁㅁㅁㅁ" hidden="1">{#N/A,#N/A,FALSE,"UNIT";#N/A,#N/A,FALSE,"UNIT";#N/A,#N/A,FALSE,"계정"}</definedName>
    <definedName name="ㅁㅁㅁㅁㅁ" hidden="1">{#N/A,#N/A,FALSE,"UNIT";#N/A,#N/A,FALSE,"UNIT";#N/A,#N/A,FALSE,"계정"}</definedName>
    <definedName name="마도" hidden="1">{#N/A,#N/A,FALSE,"UNIT";#N/A,#N/A,FALSE,"UNIT";#N/A,#N/A,FALSE,"계정"}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매출" localSheetId="3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방안2" hidden="1">{#N/A,#N/A,FALSE,"UNIT";#N/A,#N/A,FALSE,"UNIT";#N/A,#N/A,FALSE,"계정"}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3" hidden="1">{"'사직서'!$A$1:$H$9"}</definedName>
    <definedName name="법인" hidden="1">{"'사직서'!$A$1:$H$9"}</definedName>
    <definedName name="변경목차" localSheetId="3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3" hidden="1">{"'사직서'!$A$1:$H$9"}</definedName>
    <definedName name="소비스" hidden="1">{"'사직서'!$A$1:$H$9"}</definedName>
    <definedName name="손" localSheetId="3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ㅁ" localSheetId="3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{#N/A,#N/A,FALSE,"기술료 비교"}</definedName>
    <definedName name="ㅇㅇㅇㅇㅇ" hidden="1">{#N/A,#N/A,FALSE,"UNIT";#N/A,#N/A,FALSE,"UNIT";#N/A,#N/A,FALSE,"계정"}</definedName>
    <definedName name="아아아" hidden="1">{#N/A,#N/A,FALSE,"기술료 비교"}</definedName>
    <definedName name="연" localSheetId="3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라이콤" hidden="1">{#N/A,#N/A,FALSE,"UNIT";#N/A,#N/A,FALSE,"UNIT";#N/A,#N/A,FALSE,"계정"}</definedName>
    <definedName name="인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hidden="1">{#N/A,#N/A,FALSE,"UNIT";#N/A,#N/A,FALSE,"UNIT";#N/A,#N/A,FALSE,"계정"}</definedName>
    <definedName name="인지플러스" hidden="1">{#N/A,#N/A,FALSE,"UNIT";#N/A,#N/A,FALSE,"UNIT";#N/A,#N/A,FALSE,"계정"}</definedName>
    <definedName name="인지플러스1" hidden="1">{#N/A,#N/A,FALSE,"UNIT";#N/A,#N/A,FALSE,"UNIT";#N/A,#N/A,FALSE,"계정"}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장기금융상품" localSheetId="3" hidden="1">#REF!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저저" hidden="1">{#N/A,#N/A,FALSE,"UNIT";#N/A,#N/A,FALSE,"UNIT";#N/A,#N/A,FALSE,"계정"}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" hidden="1">{#N/A,#N/A,FALSE,"UNIT";#N/A,#N/A,FALSE,"UNIT";#N/A,#N/A,FALSE,"계정"}</definedName>
    <definedName name="주정관" localSheetId="3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주차계획" hidden="1">{#N/A,#N/A,FALSE,"UNIT";#N/A,#N/A,FALSE,"UNIT";#N/A,#N/A,FALSE,"계정"}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" hidden="1">{#N/A,#N/A,FALSE,"UNIT";#N/A,#N/A,FALSE,"UNIT";#N/A,#N/A,FALSE,"계정"}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참고사항" localSheetId="3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hidden="1">{#N/A,#N/A,FALSE,"UNIT";#N/A,#N/A,FALSE,"UNIT";#N/A,#N/A,FALSE,"계정"}</definedName>
    <definedName name="투자예산2" localSheetId="3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팀별계획" hidden="1">{#N/A,#N/A,FALSE,"UNIT";#N/A,#N/A,FALSE,"UNIT";#N/A,#N/A,FALSE,"계정"}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hidden="1">{#N/A,#N/A,FALSE,"UNIT";#N/A,#N/A,FALSE,"UNIT";#N/A,#N/A,FALSE,"계정"}</definedName>
    <definedName name="품목별" localSheetId="3" hidden="1">{"'사직서'!$A$1:$H$9"}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P26" i="114" l="1"/>
  <c r="L26" i="114"/>
  <c r="P25" i="114"/>
  <c r="L25" i="114"/>
  <c r="P24" i="114"/>
  <c r="L24" i="114"/>
  <c r="P23" i="114"/>
  <c r="L23" i="114"/>
  <c r="P22" i="114"/>
  <c r="L22" i="114"/>
  <c r="H70" i="115" l="1"/>
  <c r="H67" i="115"/>
  <c r="I66" i="115"/>
  <c r="F66" i="115"/>
  <c r="H55" i="115"/>
  <c r="H53" i="115"/>
  <c r="H42" i="115" s="1"/>
  <c r="H10" i="115" s="1"/>
  <c r="H31" i="115"/>
  <c r="H23" i="115"/>
  <c r="H18" i="115"/>
  <c r="H12" i="115"/>
  <c r="F11" i="115"/>
  <c r="E11" i="115"/>
  <c r="E13" i="115" s="1"/>
  <c r="VD8" i="115"/>
  <c r="VI8" i="115" s="1"/>
  <c r="VN8" i="115" s="1"/>
  <c r="UY8" i="115"/>
  <c r="UT8" i="115"/>
  <c r="TU8" i="115"/>
  <c r="TZ8" i="115" s="1"/>
  <c r="UE8" i="115" s="1"/>
  <c r="UJ8" i="115" s="1"/>
  <c r="TP8" i="115"/>
  <c r="TK8" i="115"/>
  <c r="SZ8" i="115"/>
  <c r="TE8" i="115" s="1"/>
  <c r="SU8" i="115"/>
  <c r="SP8" i="115"/>
  <c r="SK8" i="115"/>
  <c r="SA8" i="115"/>
  <c r="RQ8" i="115"/>
  <c r="RV8" i="115" s="1"/>
  <c r="RL8" i="115"/>
  <c r="RG8" i="115"/>
  <c r="RB8" i="115"/>
  <c r="QL8" i="115"/>
  <c r="QQ8" i="115" s="1"/>
  <c r="QV8" i="115" s="1"/>
  <c r="QG8" i="115"/>
  <c r="QB8" i="115"/>
  <c r="PL8" i="115"/>
  <c r="PQ8" i="115" s="1"/>
  <c r="PG8" i="115"/>
  <c r="PB8" i="115"/>
  <c r="OW8" i="115"/>
  <c r="OC8" i="115"/>
  <c r="OH8" i="115" s="1"/>
  <c r="OM8" i="115" s="1"/>
  <c r="NX8" i="115"/>
  <c r="NS8" i="115"/>
  <c r="NN8" i="115"/>
  <c r="MX8" i="115"/>
  <c r="NC8" i="115" s="1"/>
  <c r="NH8" i="115" s="1"/>
  <c r="MS8" i="115"/>
  <c r="MN8" i="115"/>
  <c r="LJ8" i="115"/>
  <c r="LO8" i="115" s="1"/>
  <c r="LT8" i="115" s="1"/>
  <c r="LY8" i="115" s="1"/>
  <c r="MD8" i="115" s="1"/>
  <c r="LE8" i="115"/>
  <c r="KT8" i="115"/>
  <c r="KY8" i="115" s="1"/>
  <c r="KO8" i="115"/>
  <c r="KJ8" i="115"/>
  <c r="KE8" i="115"/>
  <c r="JM8" i="115"/>
  <c r="JR8" i="115" s="1"/>
  <c r="JW8" i="115" s="1"/>
  <c r="JH8" i="115"/>
  <c r="JC8" i="115"/>
  <c r="IX8" i="115"/>
  <c r="IC8" i="115"/>
  <c r="IH8" i="115" s="1"/>
  <c r="IM8" i="115" s="1"/>
  <c r="IR8" i="115" s="1"/>
  <c r="HX8" i="115"/>
  <c r="HH8" i="115"/>
  <c r="HM8" i="115" s="1"/>
  <c r="HC8" i="115"/>
  <c r="GX8" i="115"/>
  <c r="GS8" i="115"/>
  <c r="FY8" i="115"/>
  <c r="GD8" i="115" s="1"/>
  <c r="GI8" i="115" s="1"/>
  <c r="FT8" i="115"/>
  <c r="FO8" i="115"/>
  <c r="FJ8" i="115"/>
  <c r="EO8" i="115"/>
  <c r="ET8" i="115" s="1"/>
  <c r="EY8" i="115" s="1"/>
  <c r="FD8" i="115" s="1"/>
  <c r="EJ8" i="115"/>
  <c r="DK8" i="115"/>
  <c r="DP8" i="115" s="1"/>
  <c r="DU8" i="115" s="1"/>
  <c r="DZ8" i="115" s="1"/>
  <c r="DF8" i="115"/>
  <c r="DA8" i="115"/>
  <c r="CP8" i="115"/>
  <c r="CU8" i="115" s="1"/>
  <c r="CK8" i="115"/>
  <c r="CF8" i="115"/>
  <c r="CA8" i="115"/>
  <c r="BA8" i="115"/>
  <c r="BF8" i="115" s="1"/>
  <c r="BK8" i="115" s="1"/>
  <c r="BP8" i="115" s="1"/>
  <c r="AV8" i="115"/>
  <c r="W8" i="115"/>
  <c r="AB8" i="115" s="1"/>
  <c r="AG8" i="115" s="1"/>
  <c r="AL8" i="115" s="1"/>
  <c r="R8" i="115"/>
  <c r="F5" i="115"/>
  <c r="K72" i="115" s="1"/>
  <c r="K10" i="115" l="1"/>
  <c r="K34" i="115"/>
  <c r="K54" i="115"/>
  <c r="K14" i="115"/>
  <c r="K26" i="115"/>
  <c r="K36" i="115"/>
  <c r="K22" i="115"/>
  <c r="K15" i="115"/>
  <c r="K27" i="115"/>
  <c r="K40" i="115"/>
  <c r="K60" i="115"/>
  <c r="K16" i="115"/>
  <c r="K28" i="115"/>
  <c r="K41" i="115"/>
  <c r="K30" i="115"/>
  <c r="K46" i="115"/>
  <c r="K33" i="115"/>
  <c r="K20" i="115"/>
  <c r="K47" i="115"/>
  <c r="K21" i="115"/>
  <c r="K32" i="115"/>
  <c r="K50" i="115"/>
  <c r="K11" i="115"/>
  <c r="J11" i="115" s="1"/>
  <c r="G11" i="115"/>
  <c r="E27" i="115"/>
  <c r="I13" i="115"/>
  <c r="F13" i="115"/>
  <c r="K24" i="115"/>
  <c r="K38" i="115"/>
  <c r="K44" i="115"/>
  <c r="K62" i="115"/>
  <c r="K71" i="115"/>
  <c r="K57" i="115"/>
  <c r="K65" i="115"/>
  <c r="K68" i="115"/>
  <c r="K17" i="115"/>
  <c r="K29" i="115"/>
  <c r="K35" i="115"/>
  <c r="K49" i="115"/>
  <c r="K53" i="115"/>
  <c r="K59" i="115"/>
  <c r="K56" i="115"/>
  <c r="K64" i="115"/>
  <c r="K37" i="115"/>
  <c r="K43" i="115"/>
  <c r="K51" i="115"/>
  <c r="K61" i="115"/>
  <c r="K66" i="115"/>
  <c r="J66" i="115" s="1"/>
  <c r="K69" i="115"/>
  <c r="K48" i="115"/>
  <c r="K58" i="115"/>
  <c r="K19" i="115"/>
  <c r="K25" i="115"/>
  <c r="K39" i="115"/>
  <c r="K45" i="115"/>
  <c r="K63" i="115"/>
  <c r="K31" i="115" l="1"/>
  <c r="K23" i="115" s="1"/>
  <c r="K55" i="115"/>
  <c r="K67" i="115"/>
  <c r="K70" i="115"/>
  <c r="I27" i="115"/>
  <c r="F27" i="115"/>
  <c r="K42" i="115"/>
  <c r="K18" i="115"/>
  <c r="K13" i="115"/>
  <c r="E14" i="115"/>
  <c r="E20" i="115"/>
  <c r="I20" i="115" l="1"/>
  <c r="F20" i="115"/>
  <c r="J20" i="115" s="1"/>
  <c r="E29" i="115"/>
  <c r="J27" i="115"/>
  <c r="F14" i="115"/>
  <c r="I14" i="115"/>
  <c r="J13" i="115"/>
  <c r="K12" i="115"/>
  <c r="F29" i="115" l="1"/>
  <c r="I29" i="115"/>
  <c r="E15" i="115"/>
  <c r="J14" i="115"/>
  <c r="I15" i="115" l="1"/>
  <c r="F15" i="115"/>
  <c r="E33" i="115"/>
  <c r="J29" i="115"/>
  <c r="I33" i="115" l="1"/>
  <c r="F33" i="115"/>
  <c r="J15" i="115"/>
  <c r="E16" i="115"/>
  <c r="E24" i="115" l="1"/>
  <c r="I16" i="115"/>
  <c r="E19" i="115"/>
  <c r="F16" i="115"/>
  <c r="E12" i="115"/>
  <c r="E35" i="115"/>
  <c r="E34" i="115"/>
  <c r="J33" i="115"/>
  <c r="I34" i="115" l="1"/>
  <c r="F34" i="115"/>
  <c r="J34" i="115" s="1"/>
  <c r="E21" i="115"/>
  <c r="I19" i="115"/>
  <c r="F19" i="115"/>
  <c r="I35" i="115"/>
  <c r="F35" i="115"/>
  <c r="E17" i="115"/>
  <c r="J16" i="115"/>
  <c r="F12" i="115"/>
  <c r="F24" i="115"/>
  <c r="I24" i="115"/>
  <c r="E30" i="115" l="1"/>
  <c r="E25" i="115"/>
  <c r="E28" i="115"/>
  <c r="J24" i="115"/>
  <c r="I21" i="115"/>
  <c r="F21" i="115"/>
  <c r="J21" i="115" s="1"/>
  <c r="G12" i="115"/>
  <c r="I12" i="115" s="1"/>
  <c r="J12" i="115"/>
  <c r="F17" i="115"/>
  <c r="J17" i="115" s="1"/>
  <c r="I17" i="115"/>
  <c r="E22" i="115"/>
  <c r="J19" i="115"/>
  <c r="E36" i="115"/>
  <c r="J35" i="115"/>
  <c r="I22" i="115" l="1"/>
  <c r="F22" i="115"/>
  <c r="E18" i="115"/>
  <c r="F18" i="115"/>
  <c r="I36" i="115"/>
  <c r="F36" i="115"/>
  <c r="I25" i="115"/>
  <c r="F25" i="115"/>
  <c r="I28" i="115"/>
  <c r="F28" i="115"/>
  <c r="J28" i="115" s="1"/>
  <c r="I30" i="115"/>
  <c r="F30" i="115"/>
  <c r="J30" i="115" s="1"/>
  <c r="E37" i="115" l="1"/>
  <c r="J36" i="115"/>
  <c r="G18" i="115"/>
  <c r="J18" i="115"/>
  <c r="I18" i="115"/>
  <c r="E26" i="115"/>
  <c r="J25" i="115"/>
  <c r="E32" i="115"/>
  <c r="J22" i="115"/>
  <c r="I26" i="115" l="1"/>
  <c r="F26" i="115"/>
  <c r="E23" i="115"/>
  <c r="F32" i="115"/>
  <c r="I32" i="115"/>
  <c r="E31" i="115"/>
  <c r="I37" i="115"/>
  <c r="F37" i="115"/>
  <c r="E38" i="115" l="1"/>
  <c r="J37" i="115"/>
  <c r="J32" i="115"/>
  <c r="J26" i="115"/>
  <c r="F23" i="115"/>
  <c r="G23" i="115" l="1"/>
  <c r="I23" i="115" s="1"/>
  <c r="J23" i="115"/>
  <c r="F38" i="115"/>
  <c r="I38" i="115"/>
  <c r="E39" i="115" l="1"/>
  <c r="J38" i="115"/>
  <c r="I39" i="115" l="1"/>
  <c r="F39" i="115"/>
  <c r="E41" i="115" l="1"/>
  <c r="E40" i="115"/>
  <c r="J39" i="115"/>
  <c r="I40" i="115" l="1"/>
  <c r="F40" i="115"/>
  <c r="I41" i="115"/>
  <c r="F41" i="115"/>
  <c r="J41" i="115" s="1"/>
  <c r="E43" i="115" l="1"/>
  <c r="J40" i="115"/>
  <c r="F31" i="115"/>
  <c r="G31" i="115" l="1"/>
  <c r="I31" i="115" s="1"/>
  <c r="J31" i="115"/>
  <c r="E44" i="115"/>
  <c r="I43" i="115"/>
  <c r="F43" i="115"/>
  <c r="E42" i="115"/>
  <c r="E45" i="115" l="1"/>
  <c r="J43" i="115"/>
  <c r="F44" i="115"/>
  <c r="J44" i="115" s="1"/>
  <c r="I44" i="115"/>
  <c r="I45" i="115" l="1"/>
  <c r="F45" i="115"/>
  <c r="E46" i="115" l="1"/>
  <c r="J45" i="115"/>
  <c r="E49" i="115" l="1"/>
  <c r="F46" i="115"/>
  <c r="I46" i="115"/>
  <c r="E47" i="115" l="1"/>
  <c r="J46" i="115"/>
  <c r="I49" i="115"/>
  <c r="F49" i="115"/>
  <c r="J49" i="115" s="1"/>
  <c r="I47" i="115" l="1"/>
  <c r="F47" i="115"/>
  <c r="J47" i="115" l="1"/>
  <c r="E48" i="115"/>
  <c r="I48" i="115" l="1"/>
  <c r="F48" i="115"/>
  <c r="E50" i="115" l="1"/>
  <c r="J48" i="115"/>
  <c r="I50" i="115" l="1"/>
  <c r="F50" i="115"/>
  <c r="E51" i="115" l="1"/>
  <c r="J50" i="115"/>
  <c r="F42" i="115"/>
  <c r="G42" i="115" l="1"/>
  <c r="I42" i="115" s="1"/>
  <c r="J42" i="115"/>
  <c r="I51" i="115"/>
  <c r="F51" i="115"/>
  <c r="E10" i="115"/>
  <c r="E54" i="115" l="1"/>
  <c r="J51" i="115"/>
  <c r="F10" i="115"/>
  <c r="G10" i="115" l="1"/>
  <c r="J10" i="115"/>
  <c r="I54" i="115"/>
  <c r="F54" i="115"/>
  <c r="E56" i="115"/>
  <c r="F56" i="115" l="1"/>
  <c r="I56" i="115"/>
  <c r="J54" i="115"/>
  <c r="E57" i="115" l="1"/>
  <c r="E58" i="115"/>
  <c r="J56" i="115"/>
  <c r="I58" i="115" l="1"/>
  <c r="F58" i="115"/>
  <c r="I57" i="115"/>
  <c r="F57" i="115"/>
  <c r="E59" i="115" l="1"/>
  <c r="E60" i="115"/>
  <c r="J58" i="115"/>
  <c r="J57" i="115"/>
  <c r="I60" i="115" l="1"/>
  <c r="F60" i="115"/>
  <c r="I59" i="115"/>
  <c r="F59" i="115"/>
  <c r="J59" i="115" l="1"/>
  <c r="E62" i="115"/>
  <c r="E61" i="115"/>
  <c r="J60" i="115"/>
  <c r="I61" i="115" l="1"/>
  <c r="F61" i="115"/>
  <c r="F62" i="115"/>
  <c r="I62" i="115"/>
  <c r="E63" i="115" l="1"/>
  <c r="J62" i="115"/>
  <c r="J61" i="115"/>
  <c r="I63" i="115" l="1"/>
  <c r="F63" i="115"/>
  <c r="E64" i="115"/>
  <c r="E65" i="115" l="1"/>
  <c r="J63" i="115"/>
  <c r="F64" i="115"/>
  <c r="J64" i="115" s="1"/>
  <c r="I64" i="115"/>
  <c r="I65" i="115" l="1"/>
  <c r="F65" i="115"/>
  <c r="E55" i="115"/>
  <c r="E68" i="115" l="1"/>
  <c r="J65" i="115"/>
  <c r="F55" i="115"/>
  <c r="G55" i="115" l="1"/>
  <c r="I55" i="115" s="1"/>
  <c r="J55" i="115"/>
  <c r="I68" i="115"/>
  <c r="F68" i="115"/>
  <c r="E69" i="115" l="1"/>
  <c r="J68" i="115"/>
  <c r="I69" i="115" l="1"/>
  <c r="F69" i="115"/>
  <c r="E67" i="115"/>
  <c r="E71" i="115" l="1"/>
  <c r="J69" i="115"/>
  <c r="F67" i="115"/>
  <c r="G67" i="115" l="1"/>
  <c r="I67" i="115" s="1"/>
  <c r="J67" i="115"/>
  <c r="F71" i="115"/>
  <c r="E70" i="115"/>
  <c r="I71" i="115"/>
  <c r="E72" i="115" l="1"/>
  <c r="F70" i="115"/>
  <c r="J71" i="115"/>
  <c r="G70" i="115" l="1"/>
  <c r="I70" i="115" s="1"/>
  <c r="J70" i="115"/>
  <c r="I72" i="115"/>
  <c r="F72" i="115"/>
  <c r="J72" i="115" s="1"/>
  <c r="E53" i="115"/>
  <c r="F53" i="115" l="1"/>
  <c r="G53" i="115" l="1"/>
  <c r="J53" i="115"/>
  <c r="P31" i="114" l="1"/>
  <c r="L31" i="114"/>
  <c r="P30" i="114"/>
  <c r="L30" i="114"/>
  <c r="P29" i="114"/>
  <c r="L29" i="114"/>
  <c r="P28" i="114"/>
  <c r="L28" i="114"/>
  <c r="P27" i="114"/>
  <c r="L27" i="114"/>
  <c r="P21" i="114"/>
  <c r="L21" i="114"/>
  <c r="P20" i="114"/>
  <c r="L20" i="114"/>
  <c r="P19" i="114"/>
  <c r="L19" i="114"/>
  <c r="P18" i="114"/>
  <c r="L18" i="114"/>
  <c r="P17" i="114"/>
  <c r="L17" i="114"/>
  <c r="P16" i="114"/>
  <c r="L16" i="114"/>
  <c r="P15" i="114"/>
  <c r="L15" i="114"/>
  <c r="P14" i="114"/>
  <c r="L14" i="114"/>
  <c r="P13" i="114"/>
  <c r="L13" i="114"/>
  <c r="P12" i="114"/>
  <c r="L12" i="114"/>
  <c r="P11" i="114"/>
  <c r="L11" i="114"/>
  <c r="P10" i="114"/>
  <c r="L10" i="114"/>
  <c r="P9" i="114"/>
  <c r="L9" i="114"/>
  <c r="P8" i="114"/>
  <c r="L8" i="114"/>
  <c r="P7" i="114"/>
  <c r="L7" i="114"/>
  <c r="P6" i="114"/>
  <c r="L6" i="114"/>
  <c r="P5" i="114"/>
  <c r="L5" i="114"/>
  <c r="L16" i="82"/>
  <c r="P16" i="82"/>
  <c r="L17" i="82"/>
  <c r="P17" i="82"/>
  <c r="L18" i="82"/>
  <c r="P18" i="82"/>
  <c r="L19" i="82"/>
  <c r="P19" i="82"/>
  <c r="L20" i="82"/>
  <c r="P20" i="82"/>
  <c r="L21" i="82"/>
  <c r="P21" i="82"/>
  <c r="L22" i="82"/>
  <c r="P22" i="82"/>
  <c r="L23" i="82"/>
  <c r="P23" i="82"/>
  <c r="L24" i="82"/>
  <c r="P24" i="82"/>
  <c r="L25" i="82"/>
  <c r="P25" i="82"/>
  <c r="L26" i="82"/>
  <c r="P26" i="82"/>
  <c r="L27" i="82"/>
  <c r="P27" i="82"/>
  <c r="L6" i="82"/>
  <c r="P6" i="82"/>
  <c r="L7" i="82"/>
  <c r="P7" i="82"/>
  <c r="L8" i="82"/>
  <c r="P8" i="82"/>
  <c r="L9" i="82"/>
  <c r="P9" i="82"/>
  <c r="L10" i="82"/>
  <c r="P10" i="82"/>
  <c r="L11" i="82"/>
  <c r="P11" i="82"/>
  <c r="L12" i="82"/>
  <c r="P12" i="82"/>
  <c r="L13" i="82"/>
  <c r="P13" i="82"/>
  <c r="L14" i="82"/>
  <c r="P14" i="82"/>
  <c r="L15" i="82"/>
  <c r="P15" i="82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<sst xmlns="http://schemas.openxmlformats.org/spreadsheetml/2006/main" count="8604" uniqueCount="1946">
  <si>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</si>
  <si>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</si>
  <si>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</si>
  <si>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</si>
  <si>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</si>
  <si>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</si>
  <si>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</si>
  <si>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</si>
  <si>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</si>
  <si>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</si>
  <si>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</si>
  <si>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</si>
  <si>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</si>
  <si>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</si>
  <si>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</si>
  <si>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</si>
  <si>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</si>
  <si>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</si>
  <si>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</si>
  <si>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</si>
  <si>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</si>
  <si>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</si>
  <si>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</si>
  <si>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</si>
  <si>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</si>
  <si>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</si>
  <si>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</si>
  <si>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</si>
  <si>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</si>
  <si>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</si>
  <si>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</si>
  <si>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</si>
  <si>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</si>
  <si>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</si>
  <si>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</si>
  <si>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</si>
  <si>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</si>
  <si>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</si>
  <si>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</si>
  <si>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</si>
  <si>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</si>
  <si>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</si>
  <si>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</si>
  <si>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</si>
  <si>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</si>
  <si>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</si>
  <si>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</si>
  <si>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</si>
  <si>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</si>
  <si>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</si>
  <si>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</si>
  <si>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</si>
  <si>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</si>
  <si>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</si>
  <si>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</si>
  <si>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</si>
  <si>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</si>
  <si>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</si>
  <si>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</si>
  <si>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</si>
  <si>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</si>
  <si>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</si>
  <si>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</si>
  <si>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</si>
  <si>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</si>
  <si>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</si>
  <si>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</si>
  <si>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</si>
  <si>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</si>
  <si>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</si>
  <si>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</si>
  <si>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</si>
  <si>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</si>
  <si>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</si>
  <si>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</si>
  <si>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</si>
  <si>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</si>
  <si>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</si>
  <si>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</si>
  <si>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</si>
  <si>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</si>
  <si>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</si>
  <si>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</si>
  <si>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</si>
  <si>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</si>
  <si>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</si>
  <si>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</si>
  <si>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</si>
  <si>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</si>
  <si>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</si>
  <si>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</si>
  <si>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</si>
  <si>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</si>
  <si>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</si>
  <si>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</si>
  <si>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</si>
  <si>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</si>
  <si>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</si>
  <si>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</si>
  <si>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</si>
  <si>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</si>
  <si>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</si>
  <si>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</si>
  <si>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</si>
  <si>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</si>
  <si>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</si>
  <si>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</si>
  <si>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</si>
  <si>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</si>
  <si>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</si>
  <si>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</si>
  <si>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</si>
  <si>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</si>
  <si>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</si>
  <si>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</si>
  <si>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</si>
  <si>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</si>
  <si>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</si>
  <si>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</si>
  <si>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</si>
  <si>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</si>
  <si>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</si>
  <si>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</si>
  <si>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</si>
  <si>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</si>
  <si>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</si>
  <si>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</si>
  <si>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</si>
  <si>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</si>
  <si>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</si>
  <si>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</si>
  <si>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</si>
  <si>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</si>
  <si>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</si>
  <si>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</si>
  <si>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</si>
  <si>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</si>
  <si>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</si>
  <si>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</si>
  <si>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</si>
  <si>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</si>
  <si>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</si>
  <si>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</si>
  <si>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</si>
  <si>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</si>
  <si>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</si>
  <si>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</si>
  <si>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</si>
  <si>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</si>
  <si>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</si>
  <si>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</si>
  <si>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</si>
  <si>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</si>
  <si>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</si>
  <si>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</si>
  <si>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</si>
  <si>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</si>
  <si>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</si>
  <si>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</si>
  <si>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</si>
  <si>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</si>
  <si>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</si>
  <si>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</si>
  <si>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</si>
  <si>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</si>
  <si>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</si>
  <si>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</si>
  <si>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</si>
  <si>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</si>
  <si>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</si>
  <si>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</si>
  <si>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</si>
  <si>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</si>
  <si>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</si>
  <si>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</si>
  <si>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</si>
  <si>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</si>
  <si>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</si>
  <si>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</si>
  <si>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</si>
  <si>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</si>
  <si>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</si>
  <si>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</si>
  <si>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</si>
  <si>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</si>
  <si>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</si>
  <si>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</si>
  <si>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</si>
  <si>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</si>
  <si>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</si>
  <si>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</si>
  <si>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</si>
  <si>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</si>
  <si>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</si>
  <si>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</si>
  <si>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</si>
  <si>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</si>
  <si>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</si>
  <si>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</si>
  <si>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</si>
  <si>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</si>
  <si>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</si>
  <si>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</si>
  <si>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</si>
  <si>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</si>
  <si>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</si>
  <si>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</si>
  <si>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</si>
  <si>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</si>
  <si>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</si>
  <si>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</si>
  <si>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</si>
  <si>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</si>
  <si>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</si>
  <si>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</si>
  <si>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</si>
  <si>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</si>
  <si>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</si>
  <si>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</si>
  <si>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</si>
  <si>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</si>
  <si>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</si>
  <si>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</si>
  <si>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</si>
  <si>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</si>
  <si>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</si>
  <si>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</si>
  <si>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</si>
  <si>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</si>
  <si>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</si>
  <si>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</si>
  <si>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</si>
  <si>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</si>
  <si>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</si>
  <si>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</si>
  <si>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</si>
  <si>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</si>
  <si>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</si>
  <si>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</si>
  <si>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</si>
  <si>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</si>
  <si>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</si>
  <si>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</si>
  <si>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</si>
  <si>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</si>
  <si>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</si>
  <si>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</si>
  <si>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</si>
  <si>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</si>
  <si>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</si>
  <si>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</si>
  <si>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</si>
  <si>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</si>
  <si>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</si>
  <si>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</si>
  <si>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</si>
  <si>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</si>
  <si>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</si>
  <si>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</si>
  <si>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</si>
  <si>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</si>
  <si>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</si>
  <si>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</si>
  <si>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</si>
  <si>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</si>
  <si>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</si>
  <si>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</si>
  <si>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</si>
  <si>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</si>
  <si>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</si>
  <si>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</si>
  <si>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</si>
  <si>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</si>
  <si>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</si>
  <si>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</si>
  <si>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</si>
  <si>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</si>
  <si>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</si>
  <si>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</si>
  <si>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</si>
  <si>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</si>
  <si>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</si>
  <si>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</si>
  <si>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</si>
  <si>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</si>
  <si>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</si>
  <si>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</si>
  <si>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</si>
  <si>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</si>
  <si>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</si>
  <si>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</si>
  <si>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</si>
  <si>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</si>
  <si>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</si>
  <si>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</si>
  <si>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</si>
  <si>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</si>
  <si>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</si>
  <si>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</si>
  <si>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</si>
  <si>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</si>
  <si>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</si>
  <si>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</si>
  <si>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</si>
  <si>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</si>
  <si>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</si>
  <si>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</si>
  <si>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</si>
  <si>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</si>
  <si>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</si>
  <si>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</si>
  <si>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</si>
  <si>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</si>
  <si>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</si>
  <si>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</si>
  <si>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</si>
  <si>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</si>
  <si>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</si>
  <si>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</si>
  <si>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</si>
  <si>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</si>
  <si>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</si>
  <si>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</si>
  <si>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</si>
  <si>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</si>
  <si>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</si>
  <si>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</si>
  <si>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</si>
  <si>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</si>
  <si>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</si>
  <si>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</si>
  <si>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</si>
  <si>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</si>
  <si>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</si>
  <si>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</si>
  <si>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</si>
  <si>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</si>
  <si>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</si>
  <si>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</si>
  <si>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</si>
  <si>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</si>
  <si>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</si>
  <si>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</si>
  <si>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</si>
  <si>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</si>
  <si>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</si>
  <si>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</si>
  <si>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</si>
  <si>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</si>
  <si>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</si>
  <si>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</si>
  <si>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</si>
  <si>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</si>
  <si>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</si>
  <si>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</si>
  <si>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</si>
  <si>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</si>
  <si>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</si>
  <si>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</si>
  <si>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</si>
  <si>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</si>
  <si>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</si>
  <si>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</si>
  <si>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</si>
  <si>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</si>
  <si>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</si>
  <si>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</si>
  <si>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</si>
  <si>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</si>
  <si>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</si>
  <si>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</si>
  <si>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</si>
  <si>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</si>
  <si>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</si>
  <si>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</si>
  <si>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</si>
  <si>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</si>
  <si>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</si>
  <si>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</si>
  <si>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</si>
  <si>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</si>
  <si>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</si>
  <si>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</si>
  <si>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</si>
  <si>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</si>
  <si>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</si>
  <si>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</si>
  <si>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</si>
  <si>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</si>
  <si>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</si>
  <si>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</si>
  <si>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</si>
  <si>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</si>
  <si>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</si>
  <si>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</si>
  <si>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</si>
  <si>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</si>
  <si>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</si>
  <si>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</si>
  <si>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</si>
  <si>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</si>
  <si>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</si>
  <si>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</si>
  <si>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</si>
  <si>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</si>
  <si>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</si>
  <si>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</si>
  <si>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</si>
  <si>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</si>
  <si>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</si>
  <si>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</si>
  <si>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</si>
  <si>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</si>
  <si>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</si>
  <si>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</si>
  <si>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</si>
  <si>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</si>
  <si>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</si>
  <si>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</si>
  <si>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</si>
  <si>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</si>
  <si>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</si>
  <si>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</si>
  <si>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</si>
  <si>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</si>
  <si>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</si>
  <si>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</si>
  <si>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</si>
  <si>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</si>
  <si>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</si>
  <si>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</si>
  <si>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</si>
  <si>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</si>
  <si>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</si>
  <si>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</si>
  <si>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</si>
  <si>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</si>
  <si>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</si>
  <si>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</si>
  <si>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</si>
  <si>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</si>
  <si>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</si>
  <si>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</si>
  <si>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</si>
  <si>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</si>
  <si>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</si>
  <si>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</si>
  <si>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</si>
  <si>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</si>
  <si>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</si>
  <si>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</si>
  <si>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</si>
  <si>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</si>
  <si>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</si>
  <si>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</si>
  <si>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</si>
  <si>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</si>
  <si>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</si>
  <si>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</si>
  <si>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</si>
  <si>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</si>
  <si>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</si>
  <si>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</si>
  <si>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</si>
  <si>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</si>
  <si>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</si>
  <si>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</si>
  <si>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</si>
  <si>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</si>
  <si>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</si>
  <si>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</si>
  <si>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</si>
  <si>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</si>
  <si>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</si>
  <si>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</si>
  <si>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</si>
  <si>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</si>
  <si>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</si>
  <si>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</si>
  <si>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</si>
  <si>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</si>
  <si>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</si>
  <si>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</si>
  <si>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</si>
  <si>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</si>
  <si>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</si>
  <si>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</si>
  <si>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</si>
  <si>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</si>
  <si>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</si>
  <si>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</si>
  <si>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</si>
  <si>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</si>
  <si>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</si>
  <si>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</si>
  <si>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</si>
  <si>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</si>
  <si>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</si>
  <si>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</si>
  <si>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</si>
  <si>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</si>
  <si>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</si>
  <si>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</si>
  <si>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</si>
  <si>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</si>
  <si>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</si>
  <si>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</si>
  <si>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</si>
  <si>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</si>
  <si>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</si>
  <si>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</si>
  <si>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</si>
  <si>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</si>
  <si>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</si>
  <si>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</si>
  <si>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</si>
  <si>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</si>
  <si>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</si>
  <si>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</si>
  <si>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</si>
  <si>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</si>
  <si>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</si>
  <si>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</si>
  <si>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</si>
  <si>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</si>
  <si>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</si>
  <si>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</si>
  <si>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</si>
  <si>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</si>
  <si>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</si>
  <si>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</si>
  <si>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</si>
  <si>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</si>
  <si>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</si>
  <si>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</si>
  <si>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</si>
  <si>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</si>
  <si>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</si>
  <si>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</si>
  <si>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</si>
  <si>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</si>
  <si>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</si>
  <si>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</si>
  <si>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</si>
  <si>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</si>
  <si>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</si>
  <si>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</si>
  <si>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</si>
  <si>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</si>
  <si>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</si>
  <si>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</si>
  <si>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</si>
  <si>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</si>
  <si>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</si>
  <si>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</si>
  <si>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</si>
  <si>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</si>
  <si>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</si>
  <si>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</si>
  <si>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</si>
  <si>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</si>
  <si>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</si>
  <si>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</si>
  <si>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</si>
  <si>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</si>
  <si>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</si>
  <si>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</si>
  <si>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</si>
  <si>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</si>
  <si>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</si>
  <si>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</si>
  <si>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</si>
  <si>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</si>
  <si>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</si>
  <si>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</si>
  <si>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</si>
  <si>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</si>
  <si>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</si>
  <si>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</si>
  <si>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</si>
  <si>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</si>
  <si>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</si>
  <si>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</si>
  <si>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</si>
  <si>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</si>
  <si>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</si>
  <si>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</si>
  <si>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</si>
  <si>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</si>
  <si>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</si>
  <si>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</si>
  <si>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</si>
  <si>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</si>
  <si>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</si>
  <si>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</si>
  <si>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</si>
  <si>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</si>
  <si>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</si>
  <si>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</si>
  <si>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</si>
  <si>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</si>
  <si>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</si>
  <si>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</si>
  <si>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</si>
  <si>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</si>
  <si>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</si>
  <si>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</si>
  <si>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</si>
  <si>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</si>
  <si>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</si>
  <si>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</si>
  <si>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</si>
  <si>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</si>
  <si>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</si>
  <si>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</si>
  <si>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</si>
  <si>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</si>
  <si>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</si>
  <si>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</si>
  <si>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</si>
  <si>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</si>
  <si>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</si>
  <si>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</si>
  <si>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</si>
  <si>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</si>
  <si>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</si>
  <si>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</si>
  <si>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</si>
  <si>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</si>
  <si>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</si>
  <si>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</si>
  <si>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</si>
  <si>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</si>
  <si>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</si>
  <si>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</si>
  <si>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</si>
  <si>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</si>
  <si>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</si>
  <si>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</si>
  <si>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</si>
  <si>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</si>
  <si>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</si>
  <si>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</si>
  <si>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</si>
  <si>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</si>
  <si>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</si>
  <si>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</si>
  <si>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</si>
  <si>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</si>
  <si>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</si>
  <si>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</si>
  <si>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</si>
  <si>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</si>
  <si>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</si>
  <si>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</si>
  <si>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</si>
  <si>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</si>
  <si>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</si>
  <si>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</si>
  <si>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</si>
  <si>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</si>
  <si>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</si>
  <si>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</si>
  <si>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</si>
  <si>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</si>
  <si>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</si>
  <si>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</si>
  <si>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</si>
  <si>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</si>
  <si>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</si>
  <si>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</si>
  <si>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</si>
  <si>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</si>
  <si>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</si>
  <si>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</si>
  <si>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</si>
  <si>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</si>
  <si>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</si>
  <si>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</si>
  <si>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</si>
  <si>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</si>
  <si>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</si>
  <si>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</si>
  <si>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</si>
  <si>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</si>
  <si>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</si>
  <si>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</si>
  <si>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</si>
  <si>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</si>
  <si>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</si>
  <si>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</si>
  <si>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</si>
  <si>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</si>
  <si>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</si>
  <si>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</si>
  <si>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</si>
  <si>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</si>
  <si>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</si>
  <si>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</si>
  <si>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</si>
  <si>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</si>
  <si>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</si>
  <si>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</si>
  <si>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</si>
  <si>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</si>
  <si>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</si>
  <si>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</si>
  <si>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</si>
  <si>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</si>
  <si>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</si>
  <si>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</si>
  <si>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</si>
  <si>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</si>
  <si>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</si>
  <si>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</si>
  <si>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</si>
  <si>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</si>
  <si>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</si>
  <si>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</si>
  <si>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</si>
  <si>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</si>
  <si>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</si>
  <si>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</si>
  <si>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</si>
  <si>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</si>
  <si>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</si>
  <si>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</si>
  <si>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</si>
  <si>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</si>
  <si>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</si>
  <si>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</si>
  <si>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</si>
  <si>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</si>
  <si>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</si>
  <si>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</si>
  <si>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</si>
  <si>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</si>
  <si>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</si>
  <si>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</si>
  <si>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</si>
  <si>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</si>
  <si>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</si>
  <si>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</si>
  <si>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</si>
  <si>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</si>
  <si>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</si>
  <si>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</si>
  <si>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</si>
  <si>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</si>
  <si>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</si>
  <si>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</si>
  <si>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</si>
  <si>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</si>
  <si>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</si>
  <si>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</si>
  <si>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</si>
  <si>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</si>
  <si>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</si>
  <si>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</si>
  <si>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</si>
  <si>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</si>
  <si>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</si>
  <si>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</si>
  <si>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</si>
  <si>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</si>
  <si>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</si>
  <si>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</si>
  <si>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</si>
  <si>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</si>
  <si>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</si>
  <si>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</si>
  <si>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</si>
  <si>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</si>
  <si>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</si>
  <si>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</si>
  <si>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</si>
  <si>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</si>
  <si>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</si>
  <si>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</si>
  <si>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</si>
  <si>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</si>
  <si>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</si>
  <si>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</si>
  <si>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</si>
  <si>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</si>
  <si>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</si>
  <si>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</si>
  <si>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</si>
  <si>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</si>
  <si>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</si>
  <si>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</si>
  <si>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</si>
  <si>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</si>
  <si>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</si>
  <si>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</si>
  <si>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</si>
  <si>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</si>
  <si>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</si>
  <si>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</si>
  <si>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</si>
  <si>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</si>
  <si>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</si>
  <si>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</si>
  <si>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</si>
  <si>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</si>
  <si>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</si>
  <si>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</si>
  <si>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</si>
  <si>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</si>
  <si>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</si>
  <si>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</si>
  <si>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</si>
  <si>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</si>
  <si>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</si>
  <si>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</si>
  <si>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</si>
  <si>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</si>
  <si>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</si>
  <si>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</si>
  <si>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</si>
  <si>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</si>
  <si>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</si>
  <si>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</si>
  <si>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</si>
  <si>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</si>
  <si>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</si>
  <si>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</si>
  <si>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</si>
  <si>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</si>
  <si>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</si>
  <si>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</si>
  <si>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</si>
  <si>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</si>
  <si>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</si>
  <si>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</si>
  <si>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</si>
  <si>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</si>
  <si>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</si>
  <si>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</si>
  <si>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</si>
  <si>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</si>
  <si>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</si>
  <si>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</si>
  <si>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</si>
  <si>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</si>
  <si>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</si>
  <si>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</si>
  <si>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</si>
  <si>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</si>
  <si>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</si>
  <si>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</si>
  <si>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</si>
  <si>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</si>
  <si>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</si>
  <si>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</si>
  <si>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</si>
  <si>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</si>
  <si>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</si>
  <si>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</si>
  <si>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7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</si>
  <si>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</si>
  <si>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</si>
  <si>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7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</si>
  <si>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</si>
  <si>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</si>
  <si>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7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</si>
  <si>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</si>
  <si>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</si>
  <si>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</si>
  <si>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</si>
  <si>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</si>
  <si>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</si>
  <si>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</si>
  <si>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</si>
  <si>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</si>
  <si>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</si>
  <si>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</si>
  <si>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</si>
  <si>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</si>
  <si>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</si>
  <si>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</si>
  <si>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</si>
  <si>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</si>
  <si>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</si>
  <si>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</si>
  <si>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</si>
  <si>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</si>
  <si>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</si>
  <si>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7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</si>
  <si>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</si>
  <si>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</si>
  <si>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</si>
  <si>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</si>
  <si>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</si>
  <si>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</si>
  <si>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</si>
  <si>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</si>
  <si>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</si>
  <si>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</si>
  <si>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</si>
  <si>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</si>
  <si>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</si>
  <si>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</si>
  <si>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</si>
  <si>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7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</si>
  <si>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</si>
  <si>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</si>
  <si>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</si>
  <si>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</si>
  <si>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7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</si>
  <si>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</si>
  <si>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</si>
  <si>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</si>
  <si>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</si>
  <si>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</si>
  <si>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</si>
  <si>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</si>
  <si>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</si>
  <si>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7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</si>
  <si>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</si>
  <si>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</si>
  <si>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</si>
  <si>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</si>
  <si>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</si>
  <si>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</si>
  <si>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</si>
  <si>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</si>
  <si>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</si>
  <si>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</si>
  <si>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</si>
  <si>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</si>
  <si>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</si>
  <si>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</si>
  <si>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</si>
  <si>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</si>
  <si>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</si>
  <si>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</si>
  <si>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</si>
  <si>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</si>
  <si>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</si>
  <si>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</si>
  <si>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</si>
  <si>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</si>
  <si>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</si>
  <si>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</si>
  <si>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</si>
  <si>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</si>
  <si>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</si>
  <si>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</si>
  <si>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</si>
  <si>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</si>
  <si>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8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</si>
  <si>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</si>
  <si>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8" type="noConversion"/>
  </si>
  <si>
    <t>중량물 취급작업</t>
  </si>
  <si>
    <t>체인블럭 불량에 의한 작업 중 중량물 낙하 위험</t>
    <phoneticPr fontId="38" type="noConversion"/>
  </si>
  <si>
    <t>체인 블록 사용상 주의 인식 교육</t>
    <phoneticPr fontId="1" type="noConversion"/>
  </si>
  <si>
    <t>작업 전 체인블럭 이상유무 확인 실시</t>
    <phoneticPr fontId="38" type="noConversion"/>
  </si>
  <si>
    <t>체인블럭 설치 시 하부 작업자 진입으로 인한 안전사고 위험</t>
    <phoneticPr fontId="38" type="noConversion"/>
  </si>
  <si>
    <t>추락 위험 구역 구분 후 작업 실시</t>
    <phoneticPr fontId="1" type="noConversion"/>
  </si>
  <si>
    <t>체인블럭 설치 시 하부 작업 구역 설정 및 현장 통제 실시</t>
    <phoneticPr fontId="38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</si>
  <si>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</si>
  <si>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</si>
  <si>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8" type="noConversion"/>
  </si>
  <si>
    <t>렌탈 사용 교육 실시</t>
    <phoneticPr fontId="1" type="noConversion"/>
  </si>
  <si>
    <t>고소 작업 근로자는 안전벨트 착용 및 고리체결 실시</t>
    <phoneticPr fontId="38" type="noConversion"/>
  </si>
  <si>
    <t>렌치</t>
    <phoneticPr fontId="1" type="noConversion"/>
  </si>
  <si>
    <t>주변 근로자</t>
  </si>
  <si>
    <t>설비 연결시 볼트 및 수공구 낙하 위험</t>
    <phoneticPr fontId="38" type="noConversion"/>
  </si>
  <si>
    <t>수공구 낙하 방지 WIRE 설치</t>
    <phoneticPr fontId="1" type="noConversion"/>
  </si>
  <si>
    <t>작업 구역 설정 후 해당작업 하부 통제 실시</t>
    <phoneticPr fontId="38" type="noConversion"/>
  </si>
  <si>
    <t>TAM Platform 설치 작업</t>
  </si>
  <si>
    <t>과도한 힘</t>
  </si>
  <si>
    <t>중량물 취급 시 1인 작업으로 인한 안전사고 위험</t>
    <phoneticPr fontId="38" type="noConversion"/>
  </si>
  <si>
    <t>중량급 취급 안전 작업 교육 실시</t>
    <phoneticPr fontId="1" type="noConversion"/>
  </si>
  <si>
    <t>중량물 인력 취급은 최소 2인 1조로 작업 실시</t>
    <phoneticPr fontId="38" type="noConversion"/>
  </si>
  <si>
    <t>HAND LIFTER</t>
    <phoneticPr fontId="1" type="noConversion"/>
  </si>
  <si>
    <t>작업(조작) 도구</t>
  </si>
  <si>
    <t>작업자 부주의에 의한 협착 및 중량물 전도 위험</t>
    <phoneticPr fontId="38" type="noConversion"/>
  </si>
  <si>
    <t>작업 전 해당작업에 대한 리뷰 실시 및 소통방법 선정</t>
    <phoneticPr fontId="38" type="noConversion"/>
  </si>
  <si>
    <t>회전체 공도구 작업 시 보호구 가죽장갑 미착용에 의한 말림 위험</t>
    <phoneticPr fontId="38" type="noConversion"/>
  </si>
  <si>
    <t>회전체 공도구 작업은 가죽장갑 착용</t>
    <phoneticPr fontId="38" type="noConversion"/>
  </si>
  <si>
    <t>그레이팅 발판 미설치 구간 안전조치 미실시로 인한 근로자 추락 위험</t>
    <phoneticPr fontId="38" type="noConversion"/>
  </si>
  <si>
    <t>작업 발판 미설치 구간은 P.P로프와 추락주의 타포린을
사용하여 확실한 안전조치를 실시</t>
    <phoneticPr fontId="38" type="noConversion"/>
  </si>
  <si>
    <t>소음</t>
  </si>
  <si>
    <t>드릴작업(소음작업)시 귀마개 미착용으로 인한 난청 위험</t>
    <phoneticPr fontId="38" type="noConversion"/>
  </si>
  <si>
    <t>현장에 귀마개 배치</t>
    <phoneticPr fontId="1" type="noConversion"/>
  </si>
  <si>
    <t>80dB 이상 소음작업은 귀마개를 착용</t>
    <phoneticPr fontId="38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</si>
  <si>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</si>
  <si>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</si>
  <si>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</si>
  <si>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</si>
  <si>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</si>
  <si>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</si>
  <si>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</si>
  <si>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</si>
  <si>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</si>
  <si>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</si>
  <si>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</si>
  <si>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</si>
  <si>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</si>
  <si>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</si>
  <si>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</si>
  <si>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</si>
  <si>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</si>
  <si>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</si>
  <si>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</si>
  <si>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</si>
  <si>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</si>
  <si>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</si>
  <si>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</si>
  <si>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</si>
  <si>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</si>
  <si>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</si>
  <si>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</si>
  <si>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</si>
  <si>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</si>
  <si>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</si>
  <si>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</si>
  <si>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</si>
  <si>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</si>
  <si>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</si>
  <si>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</si>
  <si>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</si>
  <si>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</si>
  <si>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</si>
  <si>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</si>
  <si>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</si>
  <si>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</si>
  <si>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</si>
  <si>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</si>
  <si>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</si>
  <si>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</si>
  <si>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</si>
  <si>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</si>
  <si>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</si>
  <si>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</si>
  <si>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</si>
  <si>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</si>
  <si>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</si>
  <si>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</si>
  <si>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</si>
  <si>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</si>
  <si>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</si>
  <si>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</si>
  <si>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</si>
  <si>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</si>
  <si>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</si>
  <si>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</si>
  <si>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</si>
  <si>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</si>
  <si>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</si>
  <si>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</si>
  <si>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</si>
  <si>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</si>
  <si>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</si>
  <si>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</si>
  <si>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</si>
  <si>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</si>
  <si>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</si>
  <si>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</si>
  <si>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</si>
  <si>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</si>
  <si>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</si>
  <si>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</si>
  <si>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</si>
  <si>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</si>
  <si>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</si>
  <si>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</si>
  <si>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</si>
  <si>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</si>
  <si>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</si>
  <si>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</si>
  <si>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</si>
  <si>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</si>
  <si>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</si>
  <si>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</si>
  <si>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</si>
  <si>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</si>
  <si>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</si>
  <si>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</si>
  <si>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</si>
  <si>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</si>
  <si>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</si>
  <si>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</si>
  <si>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</si>
  <si>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</si>
  <si>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</si>
  <si>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</si>
  <si>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</si>
  <si>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</si>
  <si>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</si>
  <si>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</si>
  <si>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</si>
  <si>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</si>
  <si>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</si>
  <si>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</si>
  <si>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</si>
  <si>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</si>
  <si>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</si>
  <si>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</si>
  <si>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</si>
  <si>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</si>
  <si>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</si>
  <si>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</si>
  <si>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</si>
  <si>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</si>
  <si>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</si>
  <si>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</si>
  <si>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</si>
  <si>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</si>
  <si>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</si>
  <si>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</si>
  <si>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</si>
  <si>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</si>
  <si>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</si>
  <si>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</si>
  <si>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</si>
  <si>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</si>
  <si>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</si>
  <si>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</si>
  <si>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</si>
  <si>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</si>
  <si>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</si>
  <si>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</si>
  <si>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</si>
  <si>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</si>
  <si>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</si>
  <si>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</si>
  <si>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</si>
  <si>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</si>
  <si>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</si>
  <si>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</si>
  <si>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</si>
  <si>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</si>
  <si>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</si>
  <si>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</si>
  <si>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</si>
  <si>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</si>
  <si>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</si>
  <si>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</si>
  <si>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</si>
  <si>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</si>
  <si>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</si>
  <si>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</si>
  <si>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</si>
  <si>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</si>
  <si>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</si>
  <si>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</si>
  <si>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</si>
  <si>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</si>
  <si>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</si>
  <si>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</si>
  <si>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</si>
  <si>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</si>
  <si>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</si>
  <si>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</si>
  <si>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</si>
  <si>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</si>
  <si>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</si>
  <si>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</si>
  <si>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</si>
  <si>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</si>
  <si>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</si>
  <si>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</si>
  <si>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</si>
  <si>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</si>
  <si>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</si>
  <si>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</si>
  <si>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</si>
  <si>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</si>
  <si>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</si>
  <si>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</si>
  <si>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</si>
  <si>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</si>
  <si>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</si>
  <si>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</si>
  <si>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</si>
  <si>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</si>
  <si>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</si>
  <si>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</si>
  <si>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</si>
  <si>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</si>
  <si>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</si>
  <si>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</si>
  <si>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</si>
  <si>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</si>
  <si>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</si>
  <si>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</si>
  <si>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</si>
  <si>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</si>
  <si>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</si>
  <si>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</si>
  <si>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</si>
  <si>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</si>
  <si>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</si>
  <si>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</si>
  <si>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</si>
  <si>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</si>
  <si>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</si>
  <si>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</si>
  <si>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</si>
  <si>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</si>
  <si>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</si>
  <si>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</si>
  <si>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</si>
  <si>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</si>
  <si>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</si>
  <si>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</si>
  <si>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</si>
  <si>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</si>
  <si>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</si>
  <si>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</si>
  <si>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</si>
  <si>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</si>
  <si>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</si>
  <si>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</si>
  <si>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</si>
  <si>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</si>
  <si>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</si>
  <si>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</si>
  <si>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</si>
  <si>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</si>
  <si>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</si>
  <si>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</si>
  <si>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</si>
  <si>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</si>
  <si>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</si>
  <si>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</si>
  <si>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</si>
  <si>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</si>
  <si>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</si>
  <si>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</si>
  <si>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</si>
  <si>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</si>
  <si>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</si>
  <si>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</si>
  <si>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</si>
  <si>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</si>
  <si>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</si>
  <si>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</si>
  <si>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</si>
  <si>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</si>
  <si>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</si>
  <si>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</si>
  <si>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</si>
  <si>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</si>
  <si>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</si>
  <si>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</si>
  <si>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</si>
  <si>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</si>
  <si>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</si>
  <si>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</si>
  <si>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</si>
  <si>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</si>
  <si>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</si>
  <si>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</si>
  <si>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</si>
  <si>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</si>
  <si>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</si>
  <si>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</si>
  <si>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</si>
  <si>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</si>
  <si>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</si>
  <si>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</si>
  <si>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</si>
  <si>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</si>
  <si>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</si>
  <si>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</si>
  <si>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</si>
  <si>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</si>
  <si>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</si>
  <si>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</si>
  <si>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</si>
  <si>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</si>
  <si>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</si>
  <si>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</si>
  <si>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</si>
  <si>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</si>
  <si>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</si>
  <si>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</si>
  <si>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</si>
  <si>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</si>
  <si>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</si>
  <si>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</si>
  <si>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</si>
  <si>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</si>
  <si>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</si>
  <si>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</si>
  <si>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</si>
  <si>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</si>
  <si>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</si>
  <si>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</si>
  <si>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</si>
  <si>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</si>
  <si>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</si>
  <si>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</si>
  <si>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</si>
  <si>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</si>
  <si>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</si>
  <si>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</si>
  <si>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</si>
  <si>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</si>
  <si>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</si>
  <si>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</si>
  <si>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</si>
  <si>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</si>
  <si>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</si>
  <si>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</si>
  <si>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</si>
  <si>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</si>
  <si>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</si>
  <si>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</si>
  <si>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</si>
  <si>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</si>
  <si>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</si>
  <si>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</si>
  <si>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</si>
  <si>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</si>
  <si>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</si>
  <si>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</si>
  <si>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</si>
  <si>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</si>
  <si>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</si>
  <si>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</si>
  <si>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</si>
  <si>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</si>
  <si>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</si>
  <si>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</si>
  <si>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</si>
  <si>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</si>
  <si>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</si>
  <si>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</si>
  <si>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</si>
  <si>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</si>
  <si>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</si>
  <si>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</si>
  <si>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</si>
  <si>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</si>
  <si>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</si>
  <si>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</si>
  <si>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</si>
  <si>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</si>
  <si>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</si>
  <si>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</si>
  <si>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</si>
  <si>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</si>
  <si>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</si>
  <si>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</si>
  <si>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</si>
  <si>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</si>
  <si>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</si>
  <si>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</si>
  <si>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</si>
  <si>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</si>
  <si>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</si>
  <si>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</si>
  <si>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</si>
  <si>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</si>
  <si>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</si>
  <si>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</si>
  <si>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</si>
  <si>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</si>
  <si>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</si>
  <si>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</si>
  <si>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</si>
  <si>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</si>
  <si>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</si>
  <si>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</si>
  <si>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</si>
  <si>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</si>
  <si>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</si>
  <si>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</si>
  <si>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</si>
  <si>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</si>
  <si>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</si>
  <si>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</si>
  <si>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</si>
  <si>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</si>
  <si>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</si>
  <si>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</si>
  <si>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</si>
  <si>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</si>
  <si>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</si>
  <si>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</si>
  <si>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</si>
  <si>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</si>
  <si>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</si>
  <si>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</si>
  <si>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</si>
  <si>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</si>
  <si>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</si>
  <si>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</si>
  <si>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</si>
  <si>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</si>
  <si>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</si>
  <si>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</si>
  <si>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</si>
  <si>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</si>
  <si>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</si>
  <si>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</si>
  <si>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</si>
  <si>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</si>
  <si>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</si>
  <si>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</si>
  <si>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</si>
  <si>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</si>
  <si>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</si>
  <si>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</si>
  <si>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</si>
  <si>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</si>
  <si>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</si>
  <si>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</si>
  <si>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</si>
  <si>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</si>
  <si>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</si>
  <si>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</si>
  <si>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</si>
  <si>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</si>
  <si>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</si>
  <si>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</si>
  <si>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</si>
  <si>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</si>
  <si>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</si>
  <si>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</si>
  <si>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</si>
  <si>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</si>
  <si>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</si>
  <si>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</si>
  <si>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</si>
  <si>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</si>
  <si>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</si>
  <si>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</si>
  <si>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</si>
  <si>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</si>
  <si>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</si>
  <si>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</si>
  <si>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</si>
  <si>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</si>
  <si>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</si>
  <si>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</si>
  <si>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</si>
  <si>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</si>
  <si>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</si>
  <si>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</si>
  <si>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</si>
  <si>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</si>
  <si>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</si>
  <si>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</si>
  <si>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</si>
  <si>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</si>
  <si>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</si>
  <si>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</si>
  <si>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</si>
  <si>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</si>
  <si>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</si>
  <si>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</si>
  <si>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</si>
  <si>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</si>
  <si>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</si>
  <si>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</si>
  <si>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</si>
  <si>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</si>
  <si>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</si>
  <si>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</si>
  <si>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</si>
  <si>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</si>
  <si>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</si>
  <si>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</si>
  <si>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</si>
  <si>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</si>
  <si>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</si>
  <si>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</si>
  <si>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</si>
  <si>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</si>
  <si>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</si>
  <si>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</si>
  <si>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</si>
  <si>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</si>
  <si>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</si>
  <si>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</si>
  <si>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</si>
  <si>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</si>
  <si>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</si>
  <si>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</si>
  <si>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</si>
  <si>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</si>
  <si>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</si>
  <si>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</si>
  <si>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</si>
  <si>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</si>
  <si>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</si>
  <si>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</si>
  <si>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</si>
  <si>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</si>
  <si>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</si>
  <si>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</si>
  <si>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</si>
  <si>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</si>
  <si>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</si>
  <si>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</si>
  <si>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</si>
  <si>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</si>
  <si>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</si>
  <si>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</si>
  <si>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</si>
  <si>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</si>
  <si>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</si>
  <si>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</si>
  <si>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</si>
  <si>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</si>
  <si>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</si>
  <si>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</si>
  <si>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</si>
  <si>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</si>
  <si>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</si>
  <si>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</si>
  <si>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</si>
  <si>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</si>
  <si>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</si>
  <si>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</si>
  <si>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</si>
  <si>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</si>
  <si>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</si>
  <si>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</si>
  <si>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</si>
  <si>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</si>
  <si>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</si>
  <si>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</si>
  <si>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</si>
  <si>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</si>
  <si>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</si>
  <si>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</si>
  <si>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</si>
  <si>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</si>
  <si>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</si>
  <si>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</si>
  <si>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</si>
  <si>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</si>
  <si>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</si>
  <si>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</si>
  <si>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</si>
  <si>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</si>
  <si>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</si>
  <si>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</si>
  <si>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</si>
  <si>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</si>
  <si>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</si>
  <si>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</si>
  <si>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</si>
  <si>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</si>
  <si>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</si>
  <si>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</si>
  <si>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</si>
  <si>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</si>
  <si>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</si>
  <si>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</si>
  <si>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</si>
  <si>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</si>
  <si>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</si>
  <si>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</si>
  <si>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</si>
  <si>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</si>
  <si>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</si>
  <si>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</si>
  <si>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</si>
  <si>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</si>
  <si>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</si>
  <si>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</si>
  <si>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</si>
  <si>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</si>
  <si>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</si>
  <si>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</si>
  <si>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</si>
  <si>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</si>
  <si>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</si>
  <si>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</si>
  <si>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</si>
  <si>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</si>
  <si>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</si>
  <si>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</si>
  <si>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</si>
  <si>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</si>
  <si>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</si>
  <si>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</si>
  <si>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</si>
  <si>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</si>
  <si>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</si>
  <si>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</si>
  <si>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</si>
  <si>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</si>
  <si>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</si>
  <si>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</si>
  <si>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</si>
  <si>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</si>
  <si>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</si>
  <si>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</si>
  <si>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</si>
  <si>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</si>
  <si>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</si>
  <si>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</si>
  <si>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</si>
  <si>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</si>
  <si>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</si>
  <si>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</si>
  <si>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</si>
  <si>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</si>
  <si>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</si>
  <si>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</si>
  <si>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</si>
  <si>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</si>
  <si>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</si>
  <si>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</si>
  <si>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</si>
  <si>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</si>
  <si>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</si>
  <si>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</si>
  <si>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</si>
  <si>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</si>
  <si>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</si>
  <si>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</si>
  <si>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</si>
  <si>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</si>
  <si>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</si>
  <si>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</si>
  <si>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</si>
  <si>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</si>
  <si>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</si>
  <si>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</si>
  <si>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</si>
  <si>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</si>
  <si>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</si>
  <si>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</si>
  <si>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</si>
  <si>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</si>
  <si>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</si>
  <si>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</si>
  <si>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</si>
  <si>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</si>
  <si>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</si>
  <si>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</si>
  <si>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</si>
  <si>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</si>
  <si>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</si>
  <si>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</si>
  <si>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</si>
  <si>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</si>
  <si>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</si>
  <si>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</si>
  <si>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</si>
  <si>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</si>
  <si>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</si>
  <si>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</si>
  <si>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</si>
  <si>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</si>
  <si>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</si>
  <si>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</si>
  <si>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</si>
  <si>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</si>
  <si>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</si>
  <si>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</si>
  <si>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</si>
  <si>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</si>
  <si>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</si>
  <si>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</si>
  <si>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</si>
  <si>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</si>
  <si>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</si>
  <si>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</si>
  <si>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</si>
  <si>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</si>
  <si>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</si>
  <si>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</si>
  <si>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</si>
  <si>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</si>
  <si>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</si>
  <si>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</si>
  <si>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</si>
  <si>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</si>
  <si>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</si>
  <si>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</si>
  <si>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</si>
  <si>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</si>
  <si>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</si>
  <si>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</si>
  <si>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</si>
  <si>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</si>
  <si>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</si>
  <si>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</si>
  <si>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</si>
  <si>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</si>
  <si>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</si>
  <si>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</si>
  <si>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</si>
  <si>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</si>
  <si>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</si>
  <si>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</si>
  <si>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</si>
  <si>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</si>
  <si>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</si>
  <si>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</si>
  <si>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</si>
  <si>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</si>
  <si>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</si>
  <si>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</si>
  <si>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</si>
  <si>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</si>
  <si>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</si>
  <si>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</si>
  <si>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</si>
  <si>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</si>
  <si>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</si>
  <si>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</si>
  <si>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</si>
  <si>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</si>
  <si>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</si>
  <si>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</si>
  <si>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</si>
  <si>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</si>
  <si>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</si>
  <si>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</si>
  <si>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</si>
  <si>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</si>
  <si>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</si>
  <si>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</si>
  <si>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</si>
  <si>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</si>
  <si>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</si>
  <si>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</si>
  <si>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</si>
  <si>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</si>
  <si>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</si>
  <si>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</si>
  <si>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</si>
  <si>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</si>
  <si>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</si>
  <si>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</si>
  <si>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</si>
  <si>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</si>
  <si>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</si>
  <si>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</si>
  <si>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</si>
  <si>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</si>
  <si>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</si>
  <si>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</si>
  <si>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</si>
  <si>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</si>
  <si>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</si>
  <si>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</si>
  <si>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</si>
  <si>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</si>
  <si>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</si>
  <si>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</si>
  <si>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</si>
  <si>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</si>
  <si>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</si>
  <si>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</si>
  <si>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</si>
  <si>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</si>
  <si>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</si>
  <si>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</si>
  <si>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</si>
  <si>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</si>
  <si>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</si>
  <si>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</si>
  <si>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</si>
  <si>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</si>
  <si>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</si>
  <si>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</si>
  <si>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</si>
  <si>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</si>
  <si>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</si>
  <si>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</si>
  <si>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</si>
  <si>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</si>
  <si>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</si>
  <si>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</si>
  <si>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</si>
  <si>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</si>
  <si>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</si>
  <si>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</si>
  <si>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</si>
  <si>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</si>
  <si>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</si>
  <si>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</si>
  <si>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</si>
  <si>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</si>
  <si>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</si>
  <si>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</si>
  <si>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</si>
  <si>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</si>
  <si>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</si>
  <si>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</si>
  <si>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</si>
  <si>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이용규</t>
    <phoneticPr fontId="1" type="noConversion"/>
  </si>
  <si>
    <t>SFA 물류 PM4팀</t>
    <phoneticPr fontId="13" type="noConversion"/>
  </si>
  <si>
    <t>이용규</t>
    <phoneticPr fontId="13" type="noConversion"/>
  </si>
  <si>
    <t>이용규 / 010-4401-0856</t>
    <phoneticPr fontId="13" type="noConversion"/>
  </si>
  <si>
    <t>1명</t>
    <phoneticPr fontId="13" type="noConversion"/>
  </si>
  <si>
    <t>10T크레인 1대</t>
    <phoneticPr fontId="1" type="noConversion"/>
  </si>
  <si>
    <t>둔포기계</t>
    <phoneticPr fontId="13" type="noConversion"/>
  </si>
  <si>
    <t>전장 제어 시운전</t>
    <phoneticPr fontId="13" type="noConversion"/>
  </si>
  <si>
    <t>김영민</t>
    <phoneticPr fontId="1" type="noConversion"/>
  </si>
  <si>
    <t>고병준</t>
    <phoneticPr fontId="1" type="noConversion"/>
  </si>
  <si>
    <t>윤은지</t>
    <phoneticPr fontId="1" type="noConversion"/>
  </si>
  <si>
    <t>기구</t>
    <phoneticPr fontId="1" type="noConversion"/>
  </si>
  <si>
    <t>전기</t>
    <phoneticPr fontId="1" type="noConversion"/>
  </si>
  <si>
    <t>제어</t>
    <phoneticPr fontId="1" type="noConversion"/>
  </si>
  <si>
    <t>이용규</t>
    <phoneticPr fontId="1" type="noConversion"/>
  </si>
  <si>
    <t>임영한</t>
    <phoneticPr fontId="1" type="noConversion"/>
  </si>
  <si>
    <t xml:space="preserve">세부공정 </t>
    <phoneticPr fontId="1" type="noConversion"/>
  </si>
  <si>
    <t>크레임</t>
    <phoneticPr fontId="1" type="noConversion"/>
  </si>
  <si>
    <t>손동현</t>
    <phoneticPr fontId="1" type="noConversion"/>
  </si>
  <si>
    <t>배재영</t>
    <phoneticPr fontId="1" type="noConversion"/>
  </si>
  <si>
    <t>정만석</t>
    <phoneticPr fontId="1" type="noConversion"/>
  </si>
  <si>
    <t>김한석</t>
    <phoneticPr fontId="1" type="noConversion"/>
  </si>
  <si>
    <t>2023.  01 . 04  .</t>
    <phoneticPr fontId="1" type="noConversion"/>
  </si>
  <si>
    <t xml:space="preserve">PJT : (CI) KN17 NGSD BOD </t>
    <phoneticPr fontId="1" type="noConversion"/>
  </si>
  <si>
    <t>정만석,배재영</t>
    <phoneticPr fontId="1" type="noConversion"/>
  </si>
  <si>
    <t>KN17 NGSD BOD</t>
    <phoneticPr fontId="13" type="noConversion"/>
  </si>
  <si>
    <t>2023.01.10 - 2023.04.30</t>
    <phoneticPr fontId="13" type="noConversion"/>
  </si>
  <si>
    <t>Corning Incoporated</t>
    <phoneticPr fontId="13" type="noConversion"/>
  </si>
  <si>
    <t>승리 ENG</t>
    <phoneticPr fontId="13" type="noConversion"/>
  </si>
  <si>
    <t>이용규/물류PM4팀
손동현/물류제어3팀</t>
    <phoneticPr fontId="13" type="noConversion"/>
  </si>
  <si>
    <t>-. KN17 NGSD BOD 제작품 운반,조립,설치,시운전</t>
    <phoneticPr fontId="1" type="noConversion"/>
  </si>
  <si>
    <t>코닝정밀소재 KN17</t>
    <phoneticPr fontId="13" type="noConversion"/>
  </si>
  <si>
    <t>[NGSD_Master Schedule]</t>
    <phoneticPr fontId="1" type="noConversion"/>
  </si>
  <si>
    <t>PM        :</t>
    <phoneticPr fontId="13" type="noConversion"/>
  </si>
  <si>
    <t>YongKyu Lee</t>
    <phoneticPr fontId="1" type="noConversion"/>
  </si>
  <si>
    <t>User site :</t>
    <phoneticPr fontId="13" type="noConversion"/>
  </si>
  <si>
    <t>Corning Precision Material</t>
    <phoneticPr fontId="1" type="noConversion"/>
  </si>
  <si>
    <t>Start Date :</t>
    <phoneticPr fontId="1" type="noConversion"/>
  </si>
  <si>
    <t xml:space="preserve">Today : </t>
    <phoneticPr fontId="1" type="noConversion"/>
  </si>
  <si>
    <t>Sort</t>
    <phoneticPr fontId="1" type="noConversion"/>
  </si>
  <si>
    <t>Contents</t>
    <phoneticPr fontId="1" type="noConversion"/>
  </si>
  <si>
    <t>Plan</t>
    <phoneticPr fontId="1" type="noConversion"/>
  </si>
  <si>
    <t>Result</t>
    <phoneticPr fontId="1" type="noConversion"/>
  </si>
  <si>
    <t>2022Y</t>
    <phoneticPr fontId="1" type="noConversion"/>
  </si>
  <si>
    <t>2023Y</t>
    <phoneticPr fontId="1" type="noConversion"/>
  </si>
  <si>
    <t>Remark</t>
    <phoneticPr fontId="1" type="noConversion"/>
  </si>
  <si>
    <t>Start</t>
  </si>
  <si>
    <t>End</t>
  </si>
  <si>
    <t>Dura.</t>
    <phoneticPr fontId="1" type="noConversion"/>
  </si>
  <si>
    <t>Perfo.</t>
    <phoneticPr fontId="1" type="noConversion"/>
  </si>
  <si>
    <t>Delay</t>
    <phoneticPr fontId="32" type="noConversion"/>
  </si>
  <si>
    <t>Complate</t>
    <phoneticPr fontId="1" type="noConversion"/>
  </si>
  <si>
    <t>SFA site Total</t>
    <phoneticPr fontId="1" type="noConversion"/>
  </si>
  <si>
    <t>Scope</t>
    <phoneticPr fontId="13" type="noConversion"/>
  </si>
  <si>
    <t>Design</t>
    <phoneticPr fontId="1" type="noConversion"/>
  </si>
  <si>
    <t>Customer PO</t>
    <phoneticPr fontId="32" type="noConversion"/>
  </si>
  <si>
    <t>System &amp; Concept design</t>
    <phoneticPr fontId="1" type="noConversion"/>
  </si>
  <si>
    <t>Design review</t>
    <rPh sb="0" eb="13">
      <t>이건 머지?</t>
    </rPh>
    <phoneticPr fontId="28" type="noConversion"/>
  </si>
  <si>
    <t>Final Design approval</t>
    <rPh sb="0" eb="15">
      <t>이건 머지?</t>
    </rPh>
    <phoneticPr fontId="28" type="noConversion"/>
  </si>
  <si>
    <t>Sub assy &amp; Detail drawing</t>
    <phoneticPr fontId="1" type="noConversion"/>
  </si>
  <si>
    <t>Maintenance step, safety fence, etc</t>
    <phoneticPr fontId="1" type="noConversion"/>
  </si>
  <si>
    <t>SFA site
installation</t>
    <phoneticPr fontId="13" type="noConversion"/>
  </si>
  <si>
    <t>Mechanical</t>
    <phoneticPr fontId="1" type="noConversion"/>
  </si>
  <si>
    <t>Fabrication(machined parts)</t>
    <phoneticPr fontId="1" type="noConversion"/>
  </si>
  <si>
    <r>
      <t>16</t>
    </r>
    <r>
      <rPr>
        <sz val="11"/>
        <rFont val="맑은 고딕"/>
        <family val="3"/>
        <charset val="129"/>
      </rPr>
      <t>주</t>
    </r>
    <phoneticPr fontId="13" type="noConversion"/>
  </si>
  <si>
    <t>Purchase (Long term)</t>
    <phoneticPr fontId="32" type="noConversion"/>
  </si>
  <si>
    <t>Purchase (General parts)</t>
    <phoneticPr fontId="32" type="noConversion"/>
  </si>
  <si>
    <r>
      <t>30</t>
    </r>
    <r>
      <rPr>
        <sz val="11"/>
        <rFont val="맑은 고딕"/>
        <family val="3"/>
        <charset val="129"/>
      </rPr>
      <t>주</t>
    </r>
    <phoneticPr fontId="13" type="noConversion"/>
  </si>
  <si>
    <t>Sub system assembling work</t>
    <phoneticPr fontId="32" type="noConversion"/>
  </si>
  <si>
    <r>
      <t>22</t>
    </r>
    <r>
      <rPr>
        <sz val="11"/>
        <rFont val="맑은 고딕"/>
        <family val="3"/>
        <charset val="129"/>
      </rPr>
      <t>주</t>
    </r>
    <phoneticPr fontId="13" type="noConversion"/>
  </si>
  <si>
    <t>Electrical</t>
    <phoneticPr fontId="1" type="noConversion"/>
  </si>
  <si>
    <t>System &amp; Logic concept design</t>
    <phoneticPr fontId="32" type="noConversion"/>
  </si>
  <si>
    <t>Electrical circuit design</t>
    <phoneticPr fontId="32" type="noConversion"/>
  </si>
  <si>
    <t>Design revision, Panel manufacturing</t>
    <phoneticPr fontId="32" type="noConversion"/>
  </si>
  <si>
    <t>Purchase (PLC, Servo)</t>
    <phoneticPr fontId="32" type="noConversion"/>
  </si>
  <si>
    <t>Panel parts assembling work</t>
    <phoneticPr fontId="32" type="noConversion"/>
  </si>
  <si>
    <t>Programming</t>
    <phoneticPr fontId="32" type="noConversion"/>
  </si>
  <si>
    <t>SFA BUILD &amp; SET UP</t>
    <phoneticPr fontId="1" type="noConversion"/>
  </si>
  <si>
    <t>Main assembly &amp; Piping</t>
    <phoneticPr fontId="32" type="noConversion"/>
  </si>
  <si>
    <t>Electrcal wiring</t>
    <phoneticPr fontId="32" type="noConversion"/>
  </si>
  <si>
    <t xml:space="preserve"> + M&amp;I Installation &amp; Power</t>
    <phoneticPr fontId="1" type="noConversion"/>
  </si>
  <si>
    <t>Utility Turn On</t>
    <phoneticPr fontId="1" type="noConversion"/>
  </si>
  <si>
    <t>PLC Program load/ I.O check/ Servo tune</t>
    <phoneticPr fontId="1" type="noConversion"/>
  </si>
  <si>
    <t>OT sensor, Servo home/OT position set up</t>
    <phoneticPr fontId="1" type="noConversion"/>
  </si>
  <si>
    <t>Ribbon manipulation set up</t>
    <phoneticPr fontId="1" type="noConversion"/>
  </si>
  <si>
    <t>Servo work position set up</t>
    <phoneticPr fontId="1" type="noConversion"/>
  </si>
  <si>
    <t>Process Setting</t>
    <phoneticPr fontId="13" type="noConversion"/>
  </si>
  <si>
    <t xml:space="preserve"> + M&amp;I I/O Control checks</t>
    <phoneticPr fontId="13" type="noConversion"/>
  </si>
  <si>
    <t>SFA Test</t>
    <phoneticPr fontId="1" type="noConversion"/>
  </si>
  <si>
    <t>Process Test</t>
    <phoneticPr fontId="13" type="noConversion"/>
  </si>
  <si>
    <t xml:space="preserve"> + Program debugging</t>
    <phoneticPr fontId="13" type="noConversion"/>
  </si>
  <si>
    <t>Full Auto Test</t>
    <phoneticPr fontId="13" type="noConversion"/>
  </si>
  <si>
    <t>Certification (Safety, KCs)</t>
    <phoneticPr fontId="32" type="noConversion"/>
  </si>
  <si>
    <t>Process Quality Test</t>
    <phoneticPr fontId="32" type="noConversion"/>
  </si>
  <si>
    <t>FAT(Factory Tcceptance Test)</t>
    <phoneticPr fontId="13" type="noConversion"/>
  </si>
  <si>
    <t>Improvement Item check</t>
    <phoneticPr fontId="13" type="noConversion"/>
  </si>
  <si>
    <t>Dismantling &amp; Packing</t>
    <phoneticPr fontId="32" type="noConversion"/>
  </si>
  <si>
    <t>Transportation</t>
    <phoneticPr fontId="1" type="noConversion"/>
  </si>
  <si>
    <t>Customer Site Total</t>
    <phoneticPr fontId="1" type="noConversion"/>
  </si>
  <si>
    <t>Customer
Site installation</t>
    <phoneticPr fontId="1" type="noConversion"/>
  </si>
  <si>
    <r>
      <t xml:space="preserve">Move In </t>
    </r>
    <r>
      <rPr>
        <sz val="11"/>
        <color theme="1"/>
        <rFont val="Arial"/>
        <family val="2"/>
      </rPr>
      <t>(User)</t>
    </r>
    <phoneticPr fontId="1" type="noConversion"/>
  </si>
  <si>
    <t>Installation</t>
    <phoneticPr fontId="1" type="noConversion"/>
  </si>
  <si>
    <t>Mechanical Installation</t>
    <phoneticPr fontId="32" type="noConversion"/>
  </si>
  <si>
    <t>CDA Hook up</t>
    <phoneticPr fontId="32" type="noConversion"/>
  </si>
  <si>
    <t>Electrical cable wiring (mega test at last day)</t>
    <phoneticPr fontId="32" type="noConversion"/>
  </si>
  <si>
    <t xml:space="preserve"> + M&amp;I Installation</t>
    <phoneticPr fontId="32" type="noConversion"/>
  </si>
  <si>
    <t>Power on</t>
    <phoneticPr fontId="32" type="noConversion"/>
  </si>
  <si>
    <t>I/O Check</t>
    <phoneticPr fontId="32" type="noConversion"/>
  </si>
  <si>
    <t xml:space="preserve">Mechanical set up </t>
    <phoneticPr fontId="32" type="noConversion"/>
  </si>
  <si>
    <t>Servo set up</t>
    <phoneticPr fontId="32" type="noConversion"/>
  </si>
  <si>
    <t xml:space="preserve"> + M&amp;I I/O Control checks</t>
    <phoneticPr fontId="1" type="noConversion"/>
  </si>
  <si>
    <t>Manual unit test</t>
    <phoneticPr fontId="32" type="noConversion"/>
  </si>
  <si>
    <t>Tank light to ribbon ready</t>
    <phoneticPr fontId="1" type="noConversion"/>
  </si>
  <si>
    <t>Debug</t>
    <phoneticPr fontId="1" type="noConversion"/>
  </si>
  <si>
    <t>Auto test</t>
    <phoneticPr fontId="32" type="noConversion"/>
  </si>
  <si>
    <t>Debugging</t>
    <phoneticPr fontId="1" type="noConversion"/>
  </si>
  <si>
    <t>F.A.T</t>
    <phoneticPr fontId="1" type="noConversion"/>
  </si>
  <si>
    <t>SAT(Site Acceptance Test)</t>
    <phoneticPr fontId="1" type="noConversion"/>
  </si>
  <si>
    <t>Production</t>
    <phoneticPr fontId="1" type="noConversion"/>
  </si>
  <si>
    <r>
      <rPr>
        <b/>
        <sz val="10"/>
        <rFont val="맑은 고딕"/>
        <family val="3"/>
        <charset val="129"/>
      </rPr>
      <t>※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느려짐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현상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계산옵션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</t>
    </r>
    <phoneticPr fontId="13" type="noConversion"/>
  </si>
  <si>
    <r>
      <t xml:space="preserve">  - </t>
    </r>
    <r>
      <rPr>
        <sz val="10"/>
        <rFont val="맑은 고딕"/>
        <family val="3"/>
        <charset val="129"/>
      </rPr>
      <t>파일</t>
    </r>
    <r>
      <rPr>
        <sz val="10"/>
        <rFont val="Arial"/>
        <family val="2"/>
      </rPr>
      <t xml:space="preserve"> _</t>
    </r>
    <r>
      <rPr>
        <sz val="10"/>
        <rFont val="맑은 고딕"/>
        <family val="3"/>
        <charset val="129"/>
      </rPr>
      <t>옵션</t>
    </r>
    <r>
      <rPr>
        <sz val="10"/>
        <rFont val="Arial"/>
        <family val="2"/>
      </rPr>
      <t>_</t>
    </r>
    <r>
      <rPr>
        <sz val="10"/>
        <rFont val="맑은 고딕"/>
        <family val="3"/>
        <charset val="129"/>
      </rPr>
      <t>수식</t>
    </r>
    <r>
      <rPr>
        <sz val="10"/>
        <rFont val="Arial"/>
        <family val="2"/>
      </rPr>
      <t>_</t>
    </r>
    <r>
      <rPr>
        <sz val="10"/>
        <rFont val="맑은 고딕"/>
        <family val="3"/>
        <charset val="129"/>
      </rPr>
      <t>계산옵션</t>
    </r>
    <r>
      <rPr>
        <sz val="10"/>
        <rFont val="Arial"/>
        <family val="2"/>
      </rPr>
      <t>_</t>
    </r>
    <r>
      <rPr>
        <sz val="10"/>
        <rFont val="맑은 고딕"/>
        <family val="3"/>
        <charset val="129"/>
      </rPr>
      <t>수동에서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자동으로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전환필요</t>
    </r>
    <phoneticPr fontId="13" type="noConversion"/>
  </si>
  <si>
    <r>
      <t xml:space="preserve">  - </t>
    </r>
    <r>
      <rPr>
        <sz val="10"/>
        <rFont val="맑은 고딕"/>
        <family val="3"/>
        <charset val="129"/>
      </rPr>
      <t>수동일때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수식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계산이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안되니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셀입력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"F9" </t>
    </r>
    <r>
      <rPr>
        <sz val="10"/>
        <rFont val="맑은 고딕"/>
        <family val="3"/>
        <charset val="129"/>
      </rPr>
      <t>를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눌러야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조건부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서식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변경됨</t>
    </r>
    <r>
      <rPr>
        <sz val="10"/>
        <rFont val="Arial"/>
        <family val="2"/>
      </rPr>
      <t>.</t>
    </r>
    <phoneticPr fontId="13" type="noConversion"/>
  </si>
  <si>
    <t>1. UNIT LEVEL 작업 - 1
(광학 레벨기를 이용하여 레벨 풋 높이 조절)</t>
  </si>
  <si>
    <t>1. UNIT LEVEL 작업 - 2
(레벨 조절 시 유압 작키 사용하여 설비 고임)</t>
  </si>
  <si>
    <t>2. UNIT 캐스터 제거
(레벨 풋을 바닥에 안착한 후, 이동용 캐스터를 제거)</t>
  </si>
  <si>
    <t>3. UNIT JOIN 및 고정 작업 - 1
(하부에서 브라켓을 이용하여 체결하는 작업)</t>
  </si>
  <si>
    <t>3. UNIT JOIN 및 고정 작업 - 2
(우마사다리를 이용하여 상부쪽  브라켓 체결하는 작업)</t>
  </si>
  <si>
    <t>4. UNIT 하부 ANCHOR 작업 - 1
( 레벨 및 JOIN 작업 완료 후 브라켓을 이용하여 바닥에 체결하는 작업)</t>
  </si>
  <si>
    <t>4. UNIT 하부 ANCHOR 작업 - 2
( 레벨 및 JOIN 작업 완료 후 브라켓을 이용하여 바닥에 체결하는 작업)</t>
  </si>
  <si>
    <t>NGSD BOD설치_기구</t>
  </si>
  <si>
    <t>NGSD BOD전장(전기)</t>
  </si>
  <si>
    <t>9. 설비 클리닝 작업-1 (크린룸)
(설비 내부 정리 정돈 및 파티클 청소 작업)</t>
    <phoneticPr fontId="1" type="noConversion"/>
  </si>
  <si>
    <t>임영한,김한석</t>
    <phoneticPr fontId="1" type="noConversion"/>
  </si>
  <si>
    <t>이용규,손동현</t>
    <phoneticPr fontId="1" type="noConversion"/>
  </si>
  <si>
    <t>2023. 01. 10.</t>
    <phoneticPr fontId="1" type="noConversion"/>
  </si>
  <si>
    <t>공정명: KN17 NGSD BOD</t>
    <phoneticPr fontId="1" type="noConversion"/>
  </si>
  <si>
    <t>랜탈2대</t>
    <phoneticPr fontId="13" type="noConversion"/>
  </si>
  <si>
    <t>이용규</t>
    <phoneticPr fontId="1" type="noConversion"/>
  </si>
  <si>
    <t>손동현</t>
    <phoneticPr fontId="1" type="noConversion"/>
  </si>
  <si>
    <t>원구일</t>
    <phoneticPr fontId="1" type="noConversion"/>
  </si>
  <si>
    <t>구성요소 join 작업</t>
    <phoneticPr fontId="1" type="noConversion"/>
  </si>
  <si>
    <t>구성요소 Build Up</t>
    <phoneticPr fontId="1" type="noConversion"/>
  </si>
  <si>
    <t>구성요소 양중 작업</t>
    <phoneticPr fontId="1" type="noConversion"/>
  </si>
  <si>
    <t>구성요소 설치</t>
    <phoneticPr fontId="1" type="noConversion"/>
  </si>
  <si>
    <t>구성요소 마감 작업</t>
    <phoneticPr fontId="1" type="noConversion"/>
  </si>
  <si>
    <t>고소작업자 안전벨트 착용
공구 낙하 방지끈 적용 후 작업 실시</t>
    <phoneticPr fontId="1" type="noConversion"/>
  </si>
  <si>
    <t>호이스트/
고소작업대
(렌탈)</t>
    <phoneticPr fontId="1" type="noConversion"/>
  </si>
  <si>
    <t>전도 반경 내 출입 금지
슬링벨트 및 샤클정격하중 확인 검토
호이스트 작동 사전점검</t>
    <phoneticPr fontId="1" type="noConversion"/>
  </si>
  <si>
    <t>호이스트/고소작업대
(렌탈)</t>
    <phoneticPr fontId="1" type="noConversion"/>
  </si>
  <si>
    <t>작업구역 진입 통제
안전로프 사용
호이스트 작동 사전점검</t>
    <phoneticPr fontId="1" type="noConversion"/>
  </si>
  <si>
    <t>고소작업자 안전벨트 착용
공구 낙하 방지끈 적용 후 작업 실시
호이스트 작동 사전점검</t>
    <phoneticPr fontId="1" type="noConversion"/>
  </si>
  <si>
    <t>23.01.31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</si>
</sst>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#,##0&quot;주&quot;"/>
    <numFmt numFmtId="179" formatCode="#,##0&quot;일&quot;"/>
    <numFmt numFmtId="180" formatCode="mm&quot;/&quot;dd;@"/>
    <numFmt numFmtId="181" formatCode="[$-409]mmm&quot;-&quot;yy;@"/>
    <numFmt numFmtId="182" formatCode="0_ "/>
    <numFmt numFmtId="183" formatCode="dd"/>
    <numFmt numFmtId="184" formatCode="[Red]#,##0;[Black]&quot;-&quot;#,##0;[Black]#,##0"/>
  </numFmts>
  <fonts count="6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name val="굴림체"/>
      <family val="3"/>
      <charset val="129"/>
    </font>
    <font>
      <sz val="10"/>
      <name val="맑은 고딕"/>
      <family val="3"/>
      <charset val="129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맑은 고딕"/>
      <family val="3"/>
      <charset val="129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name val="맑은 고딕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2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7" fillId="0" borderId="0"/>
    <xf numFmtId="0" fontId="5" fillId="0" borderId="0"/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</cellStyleXfs>
  <cellXfs count="5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7" fontId="4" fillId="9" borderId="1" xfId="0" applyNumberFormat="1" applyFont="1" applyFill="1" applyBorder="1">
      <alignment vertical="center"/>
    </xf>
    <xf numFmtId="177" fontId="4" fillId="9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5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>
      <alignment vertical="center"/>
    </xf>
    <xf numFmtId="0" fontId="46" fillId="0" borderId="0" xfId="0" applyFont="1" applyFill="1">
      <alignment vertical="center"/>
    </xf>
    <xf numFmtId="0" fontId="46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5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9" fillId="10" borderId="0" xfId="0" applyNumberFormat="1" applyFont="1" applyFill="1" applyBorder="1" applyAlignment="1">
      <alignment horizontal="left" vertical="center" indent="1"/>
    </xf>
    <xf numFmtId="0" fontId="50" fillId="0" borderId="0" xfId="0" applyFont="1">
      <alignment vertical="center"/>
    </xf>
    <xf numFmtId="0" fontId="50" fillId="10" borderId="0" xfId="0" applyFont="1" applyFill="1">
      <alignment vertical="center"/>
    </xf>
    <xf numFmtId="0" fontId="51" fillId="0" borderId="0" xfId="0" applyFont="1" applyAlignment="1">
      <alignment horizontal="center"/>
    </xf>
    <xf numFmtId="0" fontId="52" fillId="10" borderId="0" xfId="0" applyFont="1" applyFill="1" applyBorder="1" applyAlignment="1">
      <alignment horizontal="left" vertical="center"/>
    </xf>
    <xf numFmtId="178" fontId="50" fillId="0" borderId="0" xfId="0" applyNumberFormat="1" applyFont="1" applyAlignment="1">
      <alignment horizontal="center" vertical="center"/>
    </xf>
    <xf numFmtId="179" fontId="50" fillId="0" borderId="0" xfId="0" applyNumberFormat="1" applyFont="1" applyAlignment="1">
      <alignment horizontal="center" vertical="center"/>
    </xf>
    <xf numFmtId="41" fontId="50" fillId="0" borderId="0" xfId="0" applyNumberFormat="1" applyFont="1" applyAlignment="1">
      <alignment horizontal="left" vertical="center"/>
    </xf>
    <xf numFmtId="41" fontId="50" fillId="0" borderId="0" xfId="0" applyNumberFormat="1" applyFont="1" applyAlignment="1">
      <alignment vertical="center"/>
    </xf>
    <xf numFmtId="0" fontId="53" fillId="10" borderId="0" xfId="0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vertical="center"/>
    </xf>
    <xf numFmtId="180" fontId="50" fillId="0" borderId="0" xfId="0" applyNumberFormat="1" applyFont="1" applyAlignment="1">
      <alignment horizontal="left" vertical="center"/>
    </xf>
    <xf numFmtId="14" fontId="52" fillId="9" borderId="0" xfId="0" applyNumberFormat="1" applyFont="1" applyFill="1" applyBorder="1" applyAlignment="1">
      <alignment horizontal="left" vertical="center"/>
    </xf>
    <xf numFmtId="14" fontId="52" fillId="11" borderId="0" xfId="0" applyNumberFormat="1" applyFont="1" applyFill="1" applyBorder="1" applyAlignment="1">
      <alignment horizontal="left" vertical="center"/>
    </xf>
    <xf numFmtId="14" fontId="52" fillId="10" borderId="0" xfId="0" applyNumberFormat="1" applyFont="1" applyFill="1" applyBorder="1" applyAlignment="1">
      <alignment vertical="center"/>
    </xf>
    <xf numFmtId="0" fontId="53" fillId="9" borderId="0" xfId="0" applyFont="1" applyFill="1" applyBorder="1" applyAlignment="1">
      <alignment horizontal="center"/>
    </xf>
    <xf numFmtId="0" fontId="54" fillId="12" borderId="86" xfId="0" applyFont="1" applyFill="1" applyBorder="1" applyAlignment="1">
      <alignment horizontal="center" vertical="center"/>
    </xf>
    <xf numFmtId="41" fontId="54" fillId="9" borderId="87" xfId="0" applyNumberFormat="1" applyFont="1" applyFill="1" applyBorder="1" applyAlignment="1">
      <alignment horizontal="center" vertical="center"/>
    </xf>
    <xf numFmtId="0" fontId="51" fillId="10" borderId="0" xfId="0" applyFont="1" applyFill="1">
      <alignment vertical="center"/>
    </xf>
    <xf numFmtId="0" fontId="54" fillId="12" borderId="93" xfId="0" applyFont="1" applyFill="1" applyBorder="1" applyAlignment="1">
      <alignment horizontal="center" vertical="center"/>
    </xf>
    <xf numFmtId="41" fontId="54" fillId="9" borderId="96" xfId="0" applyNumberFormat="1" applyFont="1" applyFill="1" applyBorder="1" applyAlignment="1">
      <alignment horizontal="center" vertical="center"/>
    </xf>
    <xf numFmtId="0" fontId="54" fillId="12" borderId="100" xfId="0" applyFont="1" applyFill="1" applyBorder="1" applyAlignment="1">
      <alignment horizontal="center" vertical="center"/>
    </xf>
    <xf numFmtId="180" fontId="55" fillId="12" borderId="97" xfId="0" applyNumberFormat="1" applyFont="1" applyFill="1" applyBorder="1" applyAlignment="1">
      <alignment horizontal="center" vertical="center"/>
    </xf>
    <xf numFmtId="41" fontId="55" fillId="12" borderId="97" xfId="0" applyNumberFormat="1" applyFont="1" applyFill="1" applyBorder="1" applyAlignment="1">
      <alignment horizontal="center" vertical="center"/>
    </xf>
    <xf numFmtId="182" fontId="55" fillId="12" borderId="97" xfId="0" applyNumberFormat="1" applyFont="1" applyFill="1" applyBorder="1" applyAlignment="1">
      <alignment horizontal="center" vertical="center"/>
    </xf>
    <xf numFmtId="41" fontId="55" fillId="9" borderId="97" xfId="0" applyNumberFormat="1" applyFont="1" applyFill="1" applyBorder="1" applyAlignment="1">
      <alignment horizontal="center" vertical="center"/>
    </xf>
    <xf numFmtId="182" fontId="51" fillId="10" borderId="90" xfId="0" applyNumberFormat="1" applyFont="1" applyFill="1" applyBorder="1" applyAlignment="1">
      <alignment horizontal="center" vertical="center"/>
    </xf>
    <xf numFmtId="176" fontId="51" fillId="10" borderId="97" xfId="0" applyNumberFormat="1" applyFont="1" applyFill="1" applyBorder="1" applyAlignment="1">
      <alignment horizontal="center" vertical="center"/>
    </xf>
    <xf numFmtId="176" fontId="51" fillId="9" borderId="97" xfId="0" applyNumberFormat="1" applyFont="1" applyFill="1" applyBorder="1" applyAlignment="1">
      <alignment horizontal="center" vertical="center"/>
    </xf>
    <xf numFmtId="176" fontId="55" fillId="12" borderId="88" xfId="0" applyNumberFormat="1" applyFont="1" applyFill="1" applyBorder="1" applyAlignment="1">
      <alignment horizontal="center" vertical="center"/>
    </xf>
    <xf numFmtId="176" fontId="55" fillId="12" borderId="85" xfId="0" applyNumberFormat="1" applyFont="1" applyFill="1" applyBorder="1" applyAlignment="1">
      <alignment horizontal="center" vertical="center"/>
    </xf>
    <xf numFmtId="176" fontId="55" fillId="12" borderId="101" xfId="0" applyNumberFormat="1" applyFont="1" applyFill="1" applyBorder="1" applyAlignment="1">
      <alignment horizontal="center" vertical="center"/>
    </xf>
    <xf numFmtId="0" fontId="50" fillId="10" borderId="90" xfId="0" applyFont="1" applyFill="1" applyBorder="1">
      <alignment vertical="center"/>
    </xf>
    <xf numFmtId="180" fontId="57" fillId="13" borderId="85" xfId="0" applyNumberFormat="1" applyFont="1" applyFill="1" applyBorder="1" applyAlignment="1">
      <alignment horizontal="center" vertical="center"/>
    </xf>
    <xf numFmtId="180" fontId="58" fillId="13" borderId="85" xfId="0" applyNumberFormat="1" applyFont="1" applyFill="1" applyBorder="1" applyAlignment="1">
      <alignment horizontal="center" vertical="center"/>
    </xf>
    <xf numFmtId="41" fontId="58" fillId="13" borderId="85" xfId="0" applyNumberFormat="1" applyFont="1" applyFill="1" applyBorder="1" applyAlignment="1">
      <alignment horizontal="center" vertical="center"/>
    </xf>
    <xf numFmtId="9" fontId="57" fillId="13" borderId="85" xfId="0" applyNumberFormat="1" applyFont="1" applyFill="1" applyBorder="1" applyAlignment="1">
      <alignment horizontal="center" vertical="center"/>
    </xf>
    <xf numFmtId="184" fontId="57" fillId="13" borderId="86" xfId="0" applyNumberFormat="1" applyFont="1" applyFill="1" applyBorder="1" applyAlignment="1">
      <alignment horizontal="center" vertical="center"/>
    </xf>
    <xf numFmtId="176" fontId="57" fillId="13" borderId="86" xfId="0" applyNumberFormat="1" applyFont="1" applyFill="1" applyBorder="1" applyAlignment="1">
      <alignment horizontal="center" vertical="center"/>
    </xf>
    <xf numFmtId="41" fontId="57" fillId="9" borderId="0" xfId="0" applyNumberFormat="1" applyFont="1" applyFill="1" applyBorder="1" applyAlignment="1">
      <alignment horizontal="center" vertical="center"/>
    </xf>
    <xf numFmtId="183" fontId="50" fillId="9" borderId="102" xfId="0" applyNumberFormat="1" applyFont="1" applyFill="1" applyBorder="1" applyAlignment="1">
      <alignment horizontal="center" vertical="center"/>
    </xf>
    <xf numFmtId="183" fontId="50" fillId="9" borderId="103" xfId="0" applyNumberFormat="1" applyFont="1" applyFill="1" applyBorder="1" applyAlignment="1">
      <alignment horizontal="center" vertical="center"/>
    </xf>
    <xf numFmtId="183" fontId="50" fillId="9" borderId="104" xfId="0" applyNumberFormat="1" applyFont="1" applyFill="1" applyBorder="1" applyAlignment="1">
      <alignment horizontal="center" vertical="center"/>
    </xf>
    <xf numFmtId="0" fontId="50" fillId="9" borderId="88" xfId="0" applyFont="1" applyFill="1" applyBorder="1">
      <alignment vertical="center"/>
    </xf>
    <xf numFmtId="0" fontId="54" fillId="15" borderId="106" xfId="0" applyFont="1" applyFill="1" applyBorder="1" applyAlignment="1">
      <alignment vertical="center" wrapText="1"/>
    </xf>
    <xf numFmtId="0" fontId="55" fillId="15" borderId="106" xfId="0" applyFont="1" applyFill="1" applyBorder="1" applyAlignment="1">
      <alignment vertical="center" wrapText="1"/>
    </xf>
    <xf numFmtId="41" fontId="54" fillId="15" borderId="106" xfId="0" applyNumberFormat="1" applyFont="1" applyFill="1" applyBorder="1" applyAlignment="1">
      <alignment vertical="center" wrapText="1"/>
    </xf>
    <xf numFmtId="180" fontId="50" fillId="15" borderId="106" xfId="0" applyNumberFormat="1" applyFont="1" applyFill="1" applyBorder="1" applyAlignment="1">
      <alignment horizontal="center" vertical="center"/>
    </xf>
    <xf numFmtId="41" fontId="50" fillId="15" borderId="106" xfId="0" applyNumberFormat="1" applyFont="1" applyFill="1" applyBorder="1" applyAlignment="1">
      <alignment horizontal="center" vertical="center"/>
    </xf>
    <xf numFmtId="9" fontId="50" fillId="15" borderId="106" xfId="0" applyNumberFormat="1" applyFont="1" applyFill="1" applyBorder="1" applyAlignment="1">
      <alignment horizontal="center" vertical="center"/>
    </xf>
    <xf numFmtId="184" fontId="50" fillId="15" borderId="107" xfId="0" applyNumberFormat="1" applyFont="1" applyFill="1" applyBorder="1" applyAlignment="1">
      <alignment horizontal="center" vertical="center"/>
    </xf>
    <xf numFmtId="176" fontId="50" fillId="15" borderId="107" xfId="0" applyNumberFormat="1" applyFont="1" applyFill="1" applyBorder="1" applyAlignment="1">
      <alignment horizontal="center" vertical="center"/>
    </xf>
    <xf numFmtId="176" fontId="50" fillId="9" borderId="108" xfId="0" applyNumberFormat="1" applyFont="1" applyFill="1" applyBorder="1" applyAlignment="1">
      <alignment horizontal="center" vertical="center"/>
    </xf>
    <xf numFmtId="183" fontId="50" fillId="9" borderId="109" xfId="0" applyNumberFormat="1" applyFont="1" applyFill="1" applyBorder="1" applyAlignment="1">
      <alignment horizontal="center" vertical="center"/>
    </xf>
    <xf numFmtId="183" fontId="50" fillId="9" borderId="110" xfId="0" applyNumberFormat="1" applyFont="1" applyFill="1" applyBorder="1" applyAlignment="1">
      <alignment horizontal="center" vertical="center"/>
    </xf>
    <xf numFmtId="183" fontId="50" fillId="9" borderId="111" xfId="0" applyNumberFormat="1" applyFont="1" applyFill="1" applyBorder="1" applyAlignment="1">
      <alignment horizontal="center" vertical="center"/>
    </xf>
    <xf numFmtId="0" fontId="50" fillId="9" borderId="112" xfId="0" applyFont="1" applyFill="1" applyBorder="1">
      <alignment vertical="center"/>
    </xf>
    <xf numFmtId="0" fontId="54" fillId="15" borderId="97" xfId="0" applyFont="1" applyFill="1" applyBorder="1" applyAlignment="1">
      <alignment horizontal="left" vertical="center" wrapText="1"/>
    </xf>
    <xf numFmtId="0" fontId="55" fillId="15" borderId="97" xfId="0" applyFont="1" applyFill="1" applyBorder="1" applyAlignment="1">
      <alignment horizontal="left" vertical="center" wrapText="1"/>
    </xf>
    <xf numFmtId="41" fontId="54" fillId="15" borderId="97" xfId="0" applyNumberFormat="1" applyFont="1" applyFill="1" applyBorder="1" applyAlignment="1">
      <alignment horizontal="left" vertical="center" wrapText="1"/>
    </xf>
    <xf numFmtId="180" fontId="50" fillId="15" borderId="97" xfId="0" applyNumberFormat="1" applyFont="1" applyFill="1" applyBorder="1" applyAlignment="1">
      <alignment horizontal="center" vertical="center"/>
    </xf>
    <xf numFmtId="41" fontId="50" fillId="15" borderId="97" xfId="0" applyNumberFormat="1" applyFont="1" applyFill="1" applyBorder="1" applyAlignment="1">
      <alignment horizontal="center" vertical="center"/>
    </xf>
    <xf numFmtId="9" fontId="50" fillId="15" borderId="97" xfId="0" applyNumberFormat="1" applyFont="1" applyFill="1" applyBorder="1" applyAlignment="1">
      <alignment horizontal="center" vertical="center"/>
    </xf>
    <xf numFmtId="184" fontId="50" fillId="15" borderId="91" xfId="0" applyNumberFormat="1" applyFont="1" applyFill="1" applyBorder="1" applyAlignment="1">
      <alignment horizontal="center" vertical="center"/>
    </xf>
    <xf numFmtId="176" fontId="50" fillId="15" borderId="91" xfId="0" applyNumberFormat="1" applyFont="1" applyFill="1" applyBorder="1" applyAlignment="1">
      <alignment horizontal="center" vertical="center"/>
    </xf>
    <xf numFmtId="176" fontId="50" fillId="9" borderId="0" xfId="0" applyNumberFormat="1" applyFont="1" applyFill="1" applyBorder="1" applyAlignment="1">
      <alignment horizontal="center" vertical="center"/>
    </xf>
    <xf numFmtId="183" fontId="50" fillId="9" borderId="114" xfId="0" applyNumberFormat="1" applyFont="1" applyFill="1" applyBorder="1" applyAlignment="1">
      <alignment horizontal="center" vertical="center"/>
    </xf>
    <xf numFmtId="183" fontId="50" fillId="9" borderId="115" xfId="0" applyNumberFormat="1" applyFont="1" applyFill="1" applyBorder="1" applyAlignment="1">
      <alignment horizontal="center" vertical="center"/>
    </xf>
    <xf numFmtId="183" fontId="50" fillId="9" borderId="116" xfId="0" applyNumberFormat="1" applyFont="1" applyFill="1" applyBorder="1" applyAlignment="1">
      <alignment horizontal="center" vertical="center"/>
    </xf>
    <xf numFmtId="0" fontId="50" fillId="9" borderId="117" xfId="0" applyFont="1" applyFill="1" applyBorder="1">
      <alignment vertical="center"/>
    </xf>
    <xf numFmtId="0" fontId="51" fillId="10" borderId="97" xfId="0" applyFont="1" applyFill="1" applyBorder="1" applyAlignment="1">
      <alignment horizontal="left" vertical="center" wrapText="1" indent="1"/>
    </xf>
    <xf numFmtId="0" fontId="50" fillId="10" borderId="97" xfId="0" applyFont="1" applyFill="1" applyBorder="1" applyAlignment="1">
      <alignment horizontal="left" vertical="center" wrapText="1" indent="1"/>
    </xf>
    <xf numFmtId="41" fontId="51" fillId="10" borderId="97" xfId="0" applyNumberFormat="1" applyFont="1" applyFill="1" applyBorder="1" applyAlignment="1">
      <alignment horizontal="left" vertical="center" wrapText="1" indent="1"/>
    </xf>
    <xf numFmtId="180" fontId="50" fillId="10" borderId="97" xfId="0" applyNumberFormat="1" applyFont="1" applyFill="1" applyBorder="1" applyAlignment="1">
      <alignment horizontal="center" vertical="center"/>
    </xf>
    <xf numFmtId="41" fontId="50" fillId="2" borderId="97" xfId="0" applyNumberFormat="1" applyFont="1" applyFill="1" applyBorder="1" applyAlignment="1">
      <alignment horizontal="center" vertical="center"/>
    </xf>
    <xf numFmtId="9" fontId="50" fillId="2" borderId="97" xfId="0" applyNumberFormat="1" applyFont="1" applyFill="1" applyBorder="1" applyAlignment="1">
      <alignment horizontal="center" vertical="center"/>
    </xf>
    <xf numFmtId="184" fontId="50" fillId="10" borderId="91" xfId="0" applyNumberFormat="1" applyFont="1" applyFill="1" applyBorder="1" applyAlignment="1">
      <alignment horizontal="center" vertical="center"/>
    </xf>
    <xf numFmtId="176" fontId="50" fillId="10" borderId="91" xfId="0" applyNumberFormat="1" applyFont="1" applyFill="1" applyBorder="1" applyAlignment="1">
      <alignment horizontal="center" vertical="center"/>
    </xf>
    <xf numFmtId="0" fontId="54" fillId="14" borderId="99" xfId="0" applyFont="1" applyFill="1" applyBorder="1" applyAlignment="1">
      <alignment horizontal="center" vertical="center"/>
    </xf>
    <xf numFmtId="177" fontId="54" fillId="15" borderId="120" xfId="0" applyNumberFormat="1" applyFont="1" applyFill="1" applyBorder="1" applyAlignment="1">
      <alignment horizontal="left" vertical="center" wrapText="1"/>
    </xf>
    <xf numFmtId="177" fontId="55" fillId="15" borderId="120" xfId="0" applyNumberFormat="1" applyFont="1" applyFill="1" applyBorder="1" applyAlignment="1">
      <alignment horizontal="left" vertical="center" wrapText="1"/>
    </xf>
    <xf numFmtId="41" fontId="54" fillId="15" borderId="120" xfId="0" applyNumberFormat="1" applyFont="1" applyFill="1" applyBorder="1" applyAlignment="1">
      <alignment horizontal="left" vertical="center" wrapText="1"/>
    </xf>
    <xf numFmtId="180" fontId="50" fillId="15" borderId="120" xfId="0" applyNumberFormat="1" applyFont="1" applyFill="1" applyBorder="1" applyAlignment="1">
      <alignment horizontal="center" vertical="center"/>
    </xf>
    <xf numFmtId="41" fontId="50" fillId="15" borderId="120" xfId="0" applyNumberFormat="1" applyFont="1" applyFill="1" applyBorder="1" applyAlignment="1">
      <alignment horizontal="center" vertical="center"/>
    </xf>
    <xf numFmtId="9" fontId="50" fillId="15" borderId="120" xfId="0" applyNumberFormat="1" applyFont="1" applyFill="1" applyBorder="1" applyAlignment="1">
      <alignment horizontal="center" vertical="center"/>
    </xf>
    <xf numFmtId="184" fontId="50" fillId="15" borderId="121" xfId="0" applyNumberFormat="1" applyFont="1" applyFill="1" applyBorder="1" applyAlignment="1">
      <alignment horizontal="center" vertical="center"/>
    </xf>
    <xf numFmtId="176" fontId="50" fillId="15" borderId="121" xfId="0" applyNumberFormat="1" applyFont="1" applyFill="1" applyBorder="1" applyAlignment="1">
      <alignment horizontal="center" vertical="center"/>
    </xf>
    <xf numFmtId="176" fontId="50" fillId="9" borderId="3" xfId="0" applyNumberFormat="1" applyFont="1" applyFill="1" applyBorder="1" applyAlignment="1">
      <alignment horizontal="center" vertical="center"/>
    </xf>
    <xf numFmtId="183" fontId="50" fillId="9" borderId="122" xfId="0" applyNumberFormat="1" applyFont="1" applyFill="1" applyBorder="1" applyAlignment="1">
      <alignment horizontal="center" vertical="center"/>
    </xf>
    <xf numFmtId="183" fontId="50" fillId="9" borderId="123" xfId="0" applyNumberFormat="1" applyFont="1" applyFill="1" applyBorder="1" applyAlignment="1">
      <alignment horizontal="center" vertical="center"/>
    </xf>
    <xf numFmtId="183" fontId="50" fillId="9" borderId="124" xfId="0" applyNumberFormat="1" applyFont="1" applyFill="1" applyBorder="1" applyAlignment="1">
      <alignment horizontal="center" vertical="center"/>
    </xf>
    <xf numFmtId="0" fontId="50" fillId="9" borderId="125" xfId="0" applyFont="1" applyFill="1" applyBorder="1">
      <alignment vertical="center"/>
    </xf>
    <xf numFmtId="177" fontId="51" fillId="10" borderId="97" xfId="0" applyNumberFormat="1" applyFont="1" applyFill="1" applyBorder="1" applyAlignment="1">
      <alignment horizontal="left" vertical="center" wrapText="1" indent="1"/>
    </xf>
    <xf numFmtId="177" fontId="50" fillId="10" borderId="97" xfId="0" applyNumberFormat="1" applyFont="1" applyFill="1" applyBorder="1" applyAlignment="1">
      <alignment horizontal="left" vertical="center" wrapText="1" indent="1"/>
    </xf>
    <xf numFmtId="0" fontId="50" fillId="9" borderId="127" xfId="0" applyFont="1" applyFill="1" applyBorder="1">
      <alignment vertical="center"/>
    </xf>
    <xf numFmtId="177" fontId="51" fillId="9" borderId="97" xfId="8" applyNumberFormat="1" applyFont="1" applyFill="1" applyBorder="1" applyAlignment="1">
      <alignment horizontal="left" vertical="center" wrapText="1" indent="1"/>
    </xf>
    <xf numFmtId="180" fontId="49" fillId="10" borderId="97" xfId="0" applyNumberFormat="1" applyFont="1" applyFill="1" applyBorder="1" applyAlignment="1">
      <alignment horizontal="center" vertical="center"/>
    </xf>
    <xf numFmtId="177" fontId="52" fillId="10" borderId="97" xfId="0" applyNumberFormat="1" applyFont="1" applyFill="1" applyBorder="1" applyAlignment="1">
      <alignment horizontal="left" vertical="center" wrapText="1" indent="1"/>
    </xf>
    <xf numFmtId="177" fontId="54" fillId="15" borderId="97" xfId="8" applyNumberFormat="1" applyFont="1" applyFill="1" applyBorder="1" applyAlignment="1">
      <alignment horizontal="left" vertical="center" wrapText="1"/>
    </xf>
    <xf numFmtId="177" fontId="55" fillId="15" borderId="97" xfId="0" applyNumberFormat="1" applyFont="1" applyFill="1" applyBorder="1" applyAlignment="1">
      <alignment horizontal="left" vertical="center" wrapText="1"/>
    </xf>
    <xf numFmtId="180" fontId="50" fillId="15" borderId="97" xfId="9" applyNumberFormat="1" applyFont="1" applyFill="1" applyBorder="1" applyAlignment="1">
      <alignment horizontal="center" vertical="center"/>
    </xf>
    <xf numFmtId="41" fontId="50" fillId="15" borderId="97" xfId="9" applyFont="1" applyFill="1" applyBorder="1" applyAlignment="1">
      <alignment horizontal="center" vertical="center"/>
    </xf>
    <xf numFmtId="180" fontId="50" fillId="10" borderId="97" xfId="9" applyNumberFormat="1" applyFont="1" applyFill="1" applyBorder="1" applyAlignment="1">
      <alignment horizontal="center" vertical="center"/>
    </xf>
    <xf numFmtId="41" fontId="50" fillId="2" borderId="97" xfId="9" applyFont="1" applyFill="1" applyBorder="1" applyAlignment="1">
      <alignment horizontal="center" vertical="center"/>
    </xf>
    <xf numFmtId="180" fontId="49" fillId="10" borderId="97" xfId="9" applyNumberFormat="1" applyFont="1" applyFill="1" applyBorder="1" applyAlignment="1">
      <alignment horizontal="center" vertical="center"/>
    </xf>
    <xf numFmtId="177" fontId="54" fillId="15" borderId="97" xfId="0" applyNumberFormat="1" applyFont="1" applyFill="1" applyBorder="1" applyAlignment="1">
      <alignment horizontal="left" vertical="center" wrapText="1"/>
    </xf>
    <xf numFmtId="0" fontId="50" fillId="10" borderId="0" xfId="0" applyFont="1" applyFill="1" applyBorder="1">
      <alignment vertical="center"/>
    </xf>
    <xf numFmtId="177" fontId="51" fillId="0" borderId="97" xfId="0" applyNumberFormat="1" applyFont="1" applyFill="1" applyBorder="1" applyAlignment="1">
      <alignment horizontal="left" vertical="center" wrapText="1" indent="1"/>
    </xf>
    <xf numFmtId="177" fontId="51" fillId="0" borderId="97" xfId="8" applyNumberFormat="1" applyFont="1" applyFill="1" applyBorder="1" applyAlignment="1">
      <alignment horizontal="left" vertical="center" wrapText="1" indent="1"/>
    </xf>
    <xf numFmtId="177" fontId="60" fillId="0" borderId="97" xfId="8" applyNumberFormat="1" applyFont="1" applyFill="1" applyBorder="1" applyAlignment="1">
      <alignment horizontal="left" vertical="center" wrapText="1" indent="1"/>
    </xf>
    <xf numFmtId="177" fontId="61" fillId="10" borderId="97" xfId="0" applyNumberFormat="1" applyFont="1" applyFill="1" applyBorder="1" applyAlignment="1">
      <alignment horizontal="left" vertical="center" wrapText="1" indent="1"/>
    </xf>
    <xf numFmtId="41" fontId="60" fillId="10" borderId="97" xfId="0" applyNumberFormat="1" applyFont="1" applyFill="1" applyBorder="1" applyAlignment="1">
      <alignment horizontal="left" vertical="center" wrapText="1" indent="1"/>
    </xf>
    <xf numFmtId="180" fontId="61" fillId="10" borderId="97" xfId="0" applyNumberFormat="1" applyFont="1" applyFill="1" applyBorder="1" applyAlignment="1">
      <alignment horizontal="center" vertical="center"/>
    </xf>
    <xf numFmtId="41" fontId="61" fillId="2" borderId="97" xfId="0" applyNumberFormat="1" applyFont="1" applyFill="1" applyBorder="1" applyAlignment="1">
      <alignment horizontal="center" vertical="center"/>
    </xf>
    <xf numFmtId="9" fontId="61" fillId="2" borderId="97" xfId="0" applyNumberFormat="1" applyFont="1" applyFill="1" applyBorder="1" applyAlignment="1">
      <alignment horizontal="center" vertical="center"/>
    </xf>
    <xf numFmtId="41" fontId="51" fillId="0" borderId="97" xfId="0" applyNumberFormat="1" applyFont="1" applyFill="1" applyBorder="1" applyAlignment="1">
      <alignment horizontal="left" vertical="center" wrapText="1" indent="1"/>
    </xf>
    <xf numFmtId="177" fontId="54" fillId="15" borderId="129" xfId="0" applyNumberFormat="1" applyFont="1" applyFill="1" applyBorder="1" applyAlignment="1">
      <alignment horizontal="left" vertical="center" wrapText="1"/>
    </xf>
    <xf numFmtId="177" fontId="55" fillId="15" borderId="129" xfId="0" applyNumberFormat="1" applyFont="1" applyFill="1" applyBorder="1" applyAlignment="1">
      <alignment horizontal="left" vertical="center" wrapText="1"/>
    </xf>
    <xf numFmtId="41" fontId="54" fillId="15" borderId="129" xfId="0" applyNumberFormat="1" applyFont="1" applyFill="1" applyBorder="1" applyAlignment="1">
      <alignment horizontal="left" vertical="center" wrapText="1"/>
    </xf>
    <xf numFmtId="180" fontId="50" fillId="15" borderId="129" xfId="0" applyNumberFormat="1" applyFont="1" applyFill="1" applyBorder="1" applyAlignment="1">
      <alignment horizontal="center" vertical="center"/>
    </xf>
    <xf numFmtId="41" fontId="50" fillId="15" borderId="129" xfId="0" applyNumberFormat="1" applyFont="1" applyFill="1" applyBorder="1" applyAlignment="1">
      <alignment horizontal="center" vertical="center"/>
    </xf>
    <xf numFmtId="9" fontId="50" fillId="15" borderId="129" xfId="0" applyNumberFormat="1" applyFont="1" applyFill="1" applyBorder="1" applyAlignment="1">
      <alignment horizontal="center" vertical="center"/>
    </xf>
    <xf numFmtId="184" fontId="50" fillId="15" borderId="130" xfId="0" applyNumberFormat="1" applyFont="1" applyFill="1" applyBorder="1" applyAlignment="1">
      <alignment horizontal="center" vertical="center"/>
    </xf>
    <xf numFmtId="176" fontId="50" fillId="15" borderId="130" xfId="0" applyNumberFormat="1" applyFont="1" applyFill="1" applyBorder="1" applyAlignment="1">
      <alignment horizontal="center" vertical="center"/>
    </xf>
    <xf numFmtId="176" fontId="50" fillId="9" borderId="52" xfId="0" applyNumberFormat="1" applyFont="1" applyFill="1" applyBorder="1" applyAlignment="1">
      <alignment horizontal="center" vertical="center"/>
    </xf>
    <xf numFmtId="183" fontId="50" fillId="9" borderId="131" xfId="0" applyNumberFormat="1" applyFont="1" applyFill="1" applyBorder="1" applyAlignment="1">
      <alignment horizontal="center" vertical="center"/>
    </xf>
    <xf numFmtId="183" fontId="50" fillId="9" borderId="132" xfId="0" applyNumberFormat="1" applyFont="1" applyFill="1" applyBorder="1" applyAlignment="1">
      <alignment horizontal="center" vertical="center"/>
    </xf>
    <xf numFmtId="183" fontId="50" fillId="9" borderId="133" xfId="0" applyNumberFormat="1" applyFont="1" applyFill="1" applyBorder="1" applyAlignment="1">
      <alignment horizontal="center" vertical="center"/>
    </xf>
    <xf numFmtId="0" fontId="50" fillId="9" borderId="134" xfId="0" applyFont="1" applyFill="1" applyBorder="1">
      <alignment vertical="center"/>
    </xf>
    <xf numFmtId="0" fontId="54" fillId="9" borderId="0" xfId="0" applyFont="1" applyFill="1" applyBorder="1" applyAlignment="1">
      <alignment horizontal="center" vertical="center"/>
    </xf>
    <xf numFmtId="177" fontId="54" fillId="9" borderId="0" xfId="0" applyNumberFormat="1" applyFont="1" applyFill="1" applyBorder="1" applyAlignment="1">
      <alignment horizontal="left" vertical="center" wrapText="1"/>
    </xf>
    <xf numFmtId="180" fontId="50" fillId="9" borderId="0" xfId="0" applyNumberFormat="1" applyFont="1" applyFill="1" applyBorder="1" applyAlignment="1">
      <alignment horizontal="center" vertical="center"/>
    </xf>
    <xf numFmtId="182" fontId="50" fillId="9" borderId="0" xfId="0" applyNumberFormat="1" applyFont="1" applyFill="1" applyBorder="1" applyAlignment="1">
      <alignment horizontal="center" vertical="center"/>
    </xf>
    <xf numFmtId="0" fontId="50" fillId="9" borderId="0" xfId="0" applyFont="1" applyFill="1" applyBorder="1">
      <alignment vertical="center"/>
    </xf>
    <xf numFmtId="0" fontId="57" fillId="16" borderId="120" xfId="0" applyFont="1" applyFill="1" applyBorder="1" applyAlignment="1">
      <alignment horizontal="center" vertical="center"/>
    </xf>
    <xf numFmtId="180" fontId="58" fillId="16" borderId="120" xfId="0" applyNumberFormat="1" applyFont="1" applyFill="1" applyBorder="1" applyAlignment="1">
      <alignment horizontal="center" vertical="center"/>
    </xf>
    <xf numFmtId="41" fontId="58" fillId="16" borderId="120" xfId="0" applyNumberFormat="1" applyFont="1" applyFill="1" applyBorder="1" applyAlignment="1">
      <alignment horizontal="center" vertical="center"/>
    </xf>
    <xf numFmtId="184" fontId="57" fillId="16" borderId="137" xfId="0" applyNumberFormat="1" applyFont="1" applyFill="1" applyBorder="1" applyAlignment="1">
      <alignment horizontal="center" vertical="center"/>
    </xf>
    <xf numFmtId="176" fontId="62" fillId="16" borderId="121" xfId="0" applyNumberFormat="1" applyFont="1" applyFill="1" applyBorder="1" applyAlignment="1">
      <alignment horizontal="center" vertical="center"/>
    </xf>
    <xf numFmtId="176" fontId="62" fillId="9" borderId="3" xfId="0" applyNumberFormat="1" applyFont="1" applyFill="1" applyBorder="1" applyAlignment="1">
      <alignment horizontal="center" vertical="center"/>
    </xf>
    <xf numFmtId="177" fontId="63" fillId="15" borderId="97" xfId="0" applyNumberFormat="1" applyFont="1" applyFill="1" applyBorder="1" applyAlignment="1">
      <alignment horizontal="left" vertical="center" wrapText="1"/>
    </xf>
    <xf numFmtId="177" fontId="60" fillId="10" borderId="97" xfId="0" applyNumberFormat="1" applyFont="1" applyFill="1" applyBorder="1" applyAlignment="1">
      <alignment horizontal="left" vertical="center" wrapText="1" indent="1"/>
    </xf>
    <xf numFmtId="184" fontId="61" fillId="10" borderId="91" xfId="0" applyNumberFormat="1" applyFont="1" applyFill="1" applyBorder="1" applyAlignment="1">
      <alignment horizontal="center" vertical="center"/>
    </xf>
    <xf numFmtId="176" fontId="61" fillId="10" borderId="91" xfId="0" applyNumberFormat="1" applyFont="1" applyFill="1" applyBorder="1" applyAlignment="1">
      <alignment horizontal="center" vertical="center"/>
    </xf>
    <xf numFmtId="177" fontId="50" fillId="0" borderId="0" xfId="0" applyNumberFormat="1" applyFont="1" applyAlignment="1">
      <alignment horizontal="left" vertical="center"/>
    </xf>
    <xf numFmtId="182" fontId="50" fillId="0" borderId="0" xfId="0" applyNumberFormat="1" applyFont="1" applyAlignment="1">
      <alignment vertical="center"/>
    </xf>
    <xf numFmtId="0" fontId="55" fillId="10" borderId="140" xfId="0" applyFont="1" applyFill="1" applyBorder="1">
      <alignment vertical="center"/>
    </xf>
    <xf numFmtId="0" fontId="50" fillId="0" borderId="141" xfId="0" applyFont="1" applyBorder="1">
      <alignment vertical="center"/>
    </xf>
    <xf numFmtId="0" fontId="50" fillId="0" borderId="141" xfId="0" applyFont="1" applyBorder="1" applyAlignment="1">
      <alignment horizontal="left" vertical="center"/>
    </xf>
    <xf numFmtId="180" fontId="50" fillId="0" borderId="141" xfId="0" applyNumberFormat="1" applyFont="1" applyBorder="1" applyAlignment="1">
      <alignment horizontal="left" vertical="center"/>
    </xf>
    <xf numFmtId="180" fontId="50" fillId="0" borderId="142" xfId="0" applyNumberFormat="1" applyFont="1" applyBorder="1" applyAlignment="1">
      <alignment horizontal="left" vertical="center"/>
    </xf>
    <xf numFmtId="0" fontId="50" fillId="10" borderId="83" xfId="0" applyFont="1" applyFill="1" applyBorder="1">
      <alignment vertical="center"/>
    </xf>
    <xf numFmtId="0" fontId="50" fillId="0" borderId="0" xfId="0" applyFont="1" applyBorder="1">
      <alignment vertical="center"/>
    </xf>
    <xf numFmtId="0" fontId="50" fillId="0" borderId="0" xfId="0" applyFont="1" applyBorder="1" applyAlignment="1">
      <alignment horizontal="left" vertical="center"/>
    </xf>
    <xf numFmtId="180" fontId="50" fillId="0" borderId="0" xfId="0" applyNumberFormat="1" applyFont="1" applyBorder="1" applyAlignment="1">
      <alignment horizontal="left" vertical="center"/>
    </xf>
    <xf numFmtId="180" fontId="50" fillId="0" borderId="84" xfId="0" applyNumberFormat="1" applyFont="1" applyBorder="1" applyAlignment="1">
      <alignment horizontal="left" vertical="center"/>
    </xf>
    <xf numFmtId="0" fontId="50" fillId="10" borderId="143" xfId="0" applyFont="1" applyFill="1" applyBorder="1">
      <alignment vertical="center"/>
    </xf>
    <xf numFmtId="0" fontId="50" fillId="0" borderId="144" xfId="0" applyFont="1" applyBorder="1">
      <alignment vertical="center"/>
    </xf>
    <xf numFmtId="0" fontId="50" fillId="0" borderId="144" xfId="0" applyFont="1" applyBorder="1" applyAlignment="1">
      <alignment horizontal="left" vertical="center"/>
    </xf>
    <xf numFmtId="180" fontId="50" fillId="0" borderId="144" xfId="0" applyNumberFormat="1" applyFont="1" applyBorder="1" applyAlignment="1">
      <alignment horizontal="left" vertical="center"/>
    </xf>
    <xf numFmtId="180" fontId="50" fillId="0" borderId="145" xfId="0" applyNumberFormat="1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9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49" fillId="10" borderId="0" xfId="0" applyNumberFormat="1" applyFont="1" applyFill="1" applyBorder="1" applyAlignment="1">
      <alignment horizontal="left" vertical="center" indent="1"/>
    </xf>
    <xf numFmtId="14" fontId="51" fillId="0" borderId="0" xfId="0" applyNumberFormat="1" applyFont="1" applyBorder="1" applyAlignment="1">
      <alignment horizontal="left" vertical="center"/>
    </xf>
    <xf numFmtId="0" fontId="54" fillId="12" borderId="85" xfId="0" applyFont="1" applyFill="1" applyBorder="1" applyAlignment="1">
      <alignment horizontal="center" vertical="center"/>
    </xf>
    <xf numFmtId="0" fontId="54" fillId="12" borderId="92" xfId="0" applyFont="1" applyFill="1" applyBorder="1" applyAlignment="1">
      <alignment horizontal="center" vertical="center"/>
    </xf>
    <xf numFmtId="0" fontId="54" fillId="12" borderId="100" xfId="0" applyFont="1" applyFill="1" applyBorder="1" applyAlignment="1">
      <alignment horizontal="center" vertical="center"/>
    </xf>
    <xf numFmtId="180" fontId="54" fillId="12" borderId="86" xfId="0" applyNumberFormat="1" applyFont="1" applyFill="1" applyBorder="1" applyAlignment="1">
      <alignment horizontal="center" vertical="center"/>
    </xf>
    <xf numFmtId="180" fontId="54" fillId="12" borderId="87" xfId="0" applyNumberFormat="1" applyFont="1" applyFill="1" applyBorder="1" applyAlignment="1">
      <alignment horizontal="center" vertical="center"/>
    </xf>
    <xf numFmtId="180" fontId="54" fillId="12" borderId="88" xfId="0" applyNumberFormat="1" applyFont="1" applyFill="1" applyBorder="1" applyAlignment="1">
      <alignment horizontal="center" vertical="center"/>
    </xf>
    <xf numFmtId="180" fontId="54" fillId="12" borderId="94" xfId="0" applyNumberFormat="1" applyFont="1" applyFill="1" applyBorder="1" applyAlignment="1">
      <alignment horizontal="center" vertical="center"/>
    </xf>
    <xf numFmtId="180" fontId="54" fillId="12" borderId="95" xfId="0" applyNumberFormat="1" applyFont="1" applyFill="1" applyBorder="1" applyAlignment="1">
      <alignment horizontal="center" vertical="center"/>
    </xf>
    <xf numFmtId="180" fontId="54" fillId="12" borderId="96" xfId="0" applyNumberFormat="1" applyFont="1" applyFill="1" applyBorder="1" applyAlignment="1">
      <alignment horizontal="center" vertical="center"/>
    </xf>
    <xf numFmtId="41" fontId="54" fillId="12" borderId="86" xfId="0" applyNumberFormat="1" applyFont="1" applyFill="1" applyBorder="1" applyAlignment="1">
      <alignment horizontal="center" vertical="center"/>
    </xf>
    <xf numFmtId="41" fontId="54" fillId="12" borderId="87" xfId="0" applyNumberFormat="1" applyFont="1" applyFill="1" applyBorder="1" applyAlignment="1">
      <alignment horizontal="center" vertical="center"/>
    </xf>
    <xf numFmtId="41" fontId="54" fillId="12" borderId="88" xfId="0" applyNumberFormat="1" applyFont="1" applyFill="1" applyBorder="1" applyAlignment="1">
      <alignment horizontal="center" vertical="center"/>
    </xf>
    <xf numFmtId="41" fontId="54" fillId="12" borderId="94" xfId="0" applyNumberFormat="1" applyFont="1" applyFill="1" applyBorder="1" applyAlignment="1">
      <alignment horizontal="center" vertical="center"/>
    </xf>
    <xf numFmtId="41" fontId="54" fillId="12" borderId="95" xfId="0" applyNumberFormat="1" applyFont="1" applyFill="1" applyBorder="1" applyAlignment="1">
      <alignment horizontal="center" vertical="center"/>
    </xf>
    <xf numFmtId="41" fontId="54" fillId="12" borderId="96" xfId="0" applyNumberFormat="1" applyFont="1" applyFill="1" applyBorder="1" applyAlignment="1">
      <alignment horizontal="center" vertical="center"/>
    </xf>
    <xf numFmtId="41" fontId="55" fillId="12" borderId="97" xfId="0" applyNumberFormat="1" applyFont="1" applyFill="1" applyBorder="1" applyAlignment="1">
      <alignment horizontal="center" vertical="center"/>
    </xf>
    <xf numFmtId="0" fontId="54" fillId="12" borderId="89" xfId="0" applyFont="1" applyFill="1" applyBorder="1" applyAlignment="1">
      <alignment horizontal="center" vertical="center"/>
    </xf>
    <xf numFmtId="0" fontId="54" fillId="12" borderId="90" xfId="0" applyFont="1" applyFill="1" applyBorder="1" applyAlignment="1">
      <alignment horizontal="center" vertical="center"/>
    </xf>
    <xf numFmtId="0" fontId="54" fillId="12" borderId="91" xfId="0" applyFont="1" applyFill="1" applyBorder="1" applyAlignment="1">
      <alignment horizontal="center" vertical="center"/>
    </xf>
    <xf numFmtId="0" fontId="51" fillId="12" borderId="85" xfId="0" applyFont="1" applyFill="1" applyBorder="1" applyAlignment="1">
      <alignment horizontal="center" vertical="center"/>
    </xf>
    <xf numFmtId="0" fontId="51" fillId="12" borderId="99" xfId="0" applyFont="1" applyFill="1" applyBorder="1" applyAlignment="1">
      <alignment horizontal="center" vertical="center"/>
    </xf>
    <xf numFmtId="0" fontId="51" fillId="12" borderId="96" xfId="0" applyFont="1" applyFill="1" applyBorder="1" applyAlignment="1">
      <alignment horizontal="center" vertical="center"/>
    </xf>
    <xf numFmtId="181" fontId="54" fillId="12" borderId="97" xfId="8" applyNumberFormat="1" applyFont="1" applyFill="1" applyBorder="1" applyAlignment="1">
      <alignment horizontal="center" vertical="center"/>
    </xf>
    <xf numFmtId="181" fontId="54" fillId="12" borderId="90" xfId="0" applyNumberFormat="1" applyFont="1" applyFill="1" applyBorder="1" applyAlignment="1">
      <alignment horizontal="center" vertical="center"/>
    </xf>
    <xf numFmtId="181" fontId="54" fillId="12" borderId="97" xfId="0" applyNumberFormat="1" applyFont="1" applyFill="1" applyBorder="1" applyAlignment="1">
      <alignment horizontal="center" vertical="center"/>
    </xf>
    <xf numFmtId="181" fontId="54" fillId="12" borderId="98" xfId="0" applyNumberFormat="1" applyFont="1" applyFill="1" applyBorder="1" applyAlignment="1">
      <alignment horizontal="center" vertical="center"/>
    </xf>
    <xf numFmtId="183" fontId="56" fillId="12" borderId="90" xfId="0" applyNumberFormat="1" applyFont="1" applyFill="1" applyBorder="1" applyAlignment="1">
      <alignment horizontal="center" vertical="center" shrinkToFit="1"/>
    </xf>
    <xf numFmtId="183" fontId="56" fillId="12" borderId="97" xfId="0" applyNumberFormat="1" applyFont="1" applyFill="1" applyBorder="1" applyAlignment="1">
      <alignment horizontal="center" vertical="center" shrinkToFit="1"/>
    </xf>
    <xf numFmtId="183" fontId="56" fillId="12" borderId="98" xfId="0" applyNumberFormat="1" applyFont="1" applyFill="1" applyBorder="1" applyAlignment="1">
      <alignment horizontal="center" vertical="center" shrinkToFit="1"/>
    </xf>
    <xf numFmtId="0" fontId="54" fillId="14" borderId="138" xfId="0" applyFont="1" applyFill="1" applyBorder="1" applyAlignment="1">
      <alignment horizontal="center" vertical="center" wrapText="1"/>
    </xf>
    <xf numFmtId="0" fontId="54" fillId="14" borderId="139" xfId="0" applyFont="1" applyFill="1" applyBorder="1" applyAlignment="1">
      <alignment horizontal="center" vertical="center" wrapText="1"/>
    </xf>
    <xf numFmtId="0" fontId="51" fillId="10" borderId="91" xfId="0" applyFont="1" applyFill="1" applyBorder="1" applyAlignment="1">
      <alignment horizontal="center" vertical="center"/>
    </xf>
    <xf numFmtId="0" fontId="51" fillId="10" borderId="89" xfId="0" applyFont="1" applyFill="1" applyBorder="1" applyAlignment="1">
      <alignment horizontal="center" vertical="center"/>
    </xf>
    <xf numFmtId="0" fontId="51" fillId="10" borderId="90" xfId="0" applyFont="1" applyFill="1" applyBorder="1" applyAlignment="1">
      <alignment horizontal="center" vertical="center"/>
    </xf>
    <xf numFmtId="180" fontId="57" fillId="13" borderId="85" xfId="0" applyNumberFormat="1" applyFont="1" applyFill="1" applyBorder="1" applyAlignment="1">
      <alignment horizontal="center" vertical="center"/>
    </xf>
    <xf numFmtId="0" fontId="54" fillId="14" borderId="105" xfId="0" applyFont="1" applyFill="1" applyBorder="1" applyAlignment="1">
      <alignment horizontal="center" vertical="center"/>
    </xf>
    <xf numFmtId="0" fontId="54" fillId="14" borderId="113" xfId="0" applyFont="1" applyFill="1" applyBorder="1" applyAlignment="1">
      <alignment horizontal="center" vertical="center"/>
    </xf>
    <xf numFmtId="0" fontId="54" fillId="14" borderId="118" xfId="0" applyFont="1" applyFill="1" applyBorder="1" applyAlignment="1">
      <alignment horizontal="center" vertical="center"/>
    </xf>
    <xf numFmtId="0" fontId="54" fillId="14" borderId="119" xfId="0" applyFont="1" applyFill="1" applyBorder="1" applyAlignment="1">
      <alignment horizontal="center" vertical="center" wrapText="1"/>
    </xf>
    <xf numFmtId="0" fontId="54" fillId="14" borderId="126" xfId="0" applyFont="1" applyFill="1" applyBorder="1" applyAlignment="1">
      <alignment horizontal="center" vertical="center"/>
    </xf>
    <xf numFmtId="0" fontId="54" fillId="14" borderId="128" xfId="0" applyFont="1" applyFill="1" applyBorder="1" applyAlignment="1">
      <alignment horizontal="center" vertical="center"/>
    </xf>
    <xf numFmtId="0" fontId="57" fillId="16" borderId="135" xfId="0" applyFont="1" applyFill="1" applyBorder="1" applyAlignment="1">
      <alignment horizontal="center" vertical="center"/>
    </xf>
    <xf numFmtId="0" fontId="57" fillId="16" borderId="120" xfId="0" applyFont="1" applyFill="1" applyBorder="1" applyAlignment="1">
      <alignment horizontal="center" vertical="center"/>
    </xf>
    <xf numFmtId="9" fontId="57" fillId="16" borderId="121" xfId="0" applyNumberFormat="1" applyFont="1" applyFill="1" applyBorder="1" applyAlignment="1">
      <alignment horizontal="center" vertical="center"/>
    </xf>
    <xf numFmtId="9" fontId="57" fillId="16" borderId="13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4" fillId="8" borderId="5" xfId="1" applyFont="1" applyFill="1" applyBorder="1" applyAlignment="1">
      <alignment horizontal="center" vertical="center"/>
    </xf>
    <xf numFmtId="0" fontId="44" fillId="8" borderId="6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8" borderId="2" xfId="1" applyFont="1" applyFill="1" applyBorder="1" applyAlignment="1">
      <alignment horizontal="center" vertical="center" wrapText="1"/>
    </xf>
    <xf numFmtId="0" fontId="44" fillId="8" borderId="3" xfId="1" applyFont="1" applyFill="1" applyBorder="1" applyAlignment="1">
      <alignment horizontal="center" vertical="center" wrapText="1"/>
    </xf>
    <xf numFmtId="0" fontId="44" fillId="8" borderId="33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8" borderId="38" xfId="1" applyFont="1" applyFill="1" applyBorder="1" applyAlignment="1">
      <alignment horizontal="center" vertical="center" wrapText="1"/>
    </xf>
    <xf numFmtId="0" fontId="44" fillId="8" borderId="51" xfId="1" applyFont="1" applyFill="1" applyBorder="1" applyAlignment="1">
      <alignment horizontal="center" vertical="center" wrapText="1"/>
    </xf>
    <xf numFmtId="0" fontId="44" fillId="8" borderId="52" xfId="1" applyFont="1" applyFill="1" applyBorder="1" applyAlignment="1">
      <alignment horizontal="center" vertical="center" wrapText="1"/>
    </xf>
    <xf numFmtId="0" fontId="44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10">
    <cellStyle name="쉼표 [0] 2 2" xfId="9"/>
    <cellStyle name="표준" xfId="0" builtinId="0"/>
    <cellStyle name="표준 16" xfId="4"/>
    <cellStyle name="표준 2" xfId="3"/>
    <cellStyle name="표준 2 2" xfId="1"/>
    <cellStyle name="표준 2 2 2 3" xfId="8"/>
    <cellStyle name="표준 3" xfId="5"/>
    <cellStyle name="표준 34" xfId="7"/>
    <cellStyle name="표준 4" xfId="6"/>
    <cellStyle name="표준 8" xfId="2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FF00"/>
        </pattern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FF00"/>
        </pattern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66CCFF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FF00"/>
        </pattern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66CCFF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66CCFF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FF00"/>
        </pattern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theme="5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66CCFF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302</xdr:col>
      <xdr:colOff>29730</xdr:colOff>
      <xdr:row>24</xdr:row>
      <xdr:rowOff>127000</xdr:rowOff>
    </xdr:from>
    <xdr:ext cx="3460750" cy="885825"/>
    <xdr:sp macro="" textlink="">
      <xdr:nvSpPr>
        <xdr:cNvPr id="2" name="TextBox 1"/>
        <xdr:cNvSpPr txBox="1"/>
      </xdr:nvSpPr>
      <xdr:spPr>
        <a:xfrm>
          <a:off x="19041630" y="4908550"/>
          <a:ext cx="3460750" cy="885825"/>
        </a:xfrm>
        <a:prstGeom prst="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ko-KR" sz="1400"/>
            <a:t>Notes)</a:t>
          </a:r>
        </a:p>
        <a:p>
          <a:pPr marL="0" indent="0"/>
          <a:r>
            <a:rPr lang="en-US" altLang="ko-KR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1.  AB servo motor_AMP_inverter :6 month</a:t>
          </a:r>
          <a:endParaRPr lang="ko-KR" altLang="ko-KR" sz="14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altLang="ko-KR" sz="1400" baseline="0"/>
            <a:t>     (Will be provided  Corning)</a:t>
          </a:r>
          <a:endParaRPr lang="ko-KR" altLang="en-US" sz="1400"/>
        </a:p>
      </xdr:txBody>
    </xdr:sp>
    <xdr:clientData/>
  </xdr:oneCellAnchor>
  <xdr:oneCellAnchor>
    <xdr:from>
      <xdr:col>302</xdr:col>
      <xdr:colOff>11834</xdr:colOff>
      <xdr:row>18</xdr:row>
      <xdr:rowOff>55130</xdr:rowOff>
    </xdr:from>
    <xdr:ext cx="2852016" cy="817418"/>
    <xdr:sp macro="" textlink="">
      <xdr:nvSpPr>
        <xdr:cNvPr id="3" name="TextBox 2"/>
        <xdr:cNvSpPr txBox="1"/>
      </xdr:nvSpPr>
      <xdr:spPr>
        <a:xfrm>
          <a:off x="19023734" y="3636530"/>
          <a:ext cx="2852016" cy="817418"/>
        </a:xfrm>
        <a:prstGeom prst="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ko-KR" sz="1400"/>
            <a:t>Notes)</a:t>
          </a:r>
        </a:p>
        <a:p>
          <a:r>
            <a:rPr lang="en-US" altLang="ko-KR" sz="1400"/>
            <a:t>1. </a:t>
          </a:r>
          <a:r>
            <a:rPr lang="en-US" altLang="ko-KR" sz="1400" baseline="0"/>
            <a:t> THK : 6 month</a:t>
          </a:r>
        </a:p>
        <a:p>
          <a:r>
            <a:rPr lang="en-US" altLang="ko-KR" sz="1400" baseline="0"/>
            <a:t>     (Will be provided SFA)</a:t>
          </a:r>
          <a:endParaRPr lang="ko-KR" altLang="en-US" sz="1400"/>
        </a:p>
      </xdr:txBody>
    </xdr:sp>
    <xdr:clientData/>
  </xdr:oneCellAnchor>
  <xdr:twoCellAnchor>
    <xdr:from>
      <xdr:col>6</xdr:col>
      <xdr:colOff>0</xdr:colOff>
      <xdr:row>14</xdr:row>
      <xdr:rowOff>148400</xdr:rowOff>
    </xdr:from>
    <xdr:to>
      <xdr:col>15</xdr:col>
      <xdr:colOff>20732</xdr:colOff>
      <xdr:row>18</xdr:row>
      <xdr:rowOff>112059</xdr:rowOff>
    </xdr:to>
    <xdr:cxnSp macro="">
      <xdr:nvCxnSpPr>
        <xdr:cNvPr id="4" name="직선 연결선 3"/>
        <xdr:cNvCxnSpPr/>
      </xdr:nvCxnSpPr>
      <xdr:spPr>
        <a:xfrm flipH="1">
          <a:off x="5667375" y="2929700"/>
          <a:ext cx="2430557" cy="763759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19050</xdr:colOff>
      <xdr:row>13</xdr:row>
      <xdr:rowOff>81643</xdr:rowOff>
    </xdr:from>
    <xdr:ext cx="2457450" cy="822918"/>
    <xdr:sp macro="" textlink="">
      <xdr:nvSpPr>
        <xdr:cNvPr id="5" name="TextBox 4"/>
        <xdr:cNvSpPr txBox="1"/>
      </xdr:nvSpPr>
      <xdr:spPr>
        <a:xfrm>
          <a:off x="8134350" y="2662918"/>
          <a:ext cx="2457450" cy="822918"/>
        </a:xfrm>
        <a:prstGeom prst="rect">
          <a:avLst/>
        </a:prstGeom>
        <a:solidFill>
          <a:srgbClr val="F5FBB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>
              <a:latin typeface="Arial" panose="020B0604020202020204" pitchFamily="34" charset="0"/>
              <a:cs typeface="Arial" panose="020B0604020202020204" pitchFamily="34" charset="0"/>
            </a:rPr>
            <a:t>Note 1 </a:t>
          </a:r>
          <a:r>
            <a:rPr lang="en-US" altLang="ko-KR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(45→35</a:t>
          </a:r>
          <a:r>
            <a:rPr lang="en-US" altLang="ko-KR" sz="1100">
              <a:solidFill>
                <a:schemeClr val="tx1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  <a:cs typeface="Arial" panose="020B0604020202020204" pitchFamily="34" charset="0"/>
            </a:rPr>
            <a:t>→30</a:t>
          </a:r>
          <a:r>
            <a:rPr lang="en-US" altLang="ko-KR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n-US" altLang="ko-KR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altLang="ko-KR" sz="1100">
              <a:latin typeface="Arial" panose="020B0604020202020204" pitchFamily="34" charset="0"/>
              <a:cs typeface="Arial" panose="020B0604020202020204" pitchFamily="34" charset="0"/>
            </a:rPr>
            <a:t>15 days</a:t>
          </a:r>
          <a:r>
            <a:rPr lang="en-US" altLang="ko-KR" sz="1100" baseline="0">
              <a:latin typeface="Arial" panose="020B0604020202020204" pitchFamily="34" charset="0"/>
              <a:cs typeface="Arial" panose="020B0604020202020204" pitchFamily="34" charset="0"/>
            </a:rPr>
            <a:t> is shorten when activation strategies of ealier machined parts delivery is applied.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Q21" sqref="Q21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314" t="s">
        <v>1817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</row>
    <row r="19" spans="3:11" ht="26.25">
      <c r="C19" s="315" t="s">
        <v>1816</v>
      </c>
      <c r="D19" s="315"/>
      <c r="E19" s="315"/>
      <c r="F19" s="315"/>
      <c r="G19" s="315"/>
      <c r="H19" s="315"/>
      <c r="I19" s="315"/>
      <c r="J19" s="315"/>
      <c r="K19" s="315"/>
    </row>
    <row r="21" spans="3:11" ht="17.45" customHeight="1">
      <c r="C21" s="321" t="s">
        <v>122</v>
      </c>
      <c r="D21" s="316" t="s">
        <v>274</v>
      </c>
      <c r="E21" s="318"/>
      <c r="F21" s="318"/>
      <c r="G21" s="317"/>
      <c r="H21" s="316" t="s">
        <v>123</v>
      </c>
      <c r="I21" s="317"/>
      <c r="J21" s="316" t="s">
        <v>124</v>
      </c>
      <c r="K21" s="317"/>
    </row>
    <row r="22" spans="3:11" ht="32.450000000000003" customHeight="1">
      <c r="C22" s="322"/>
      <c r="D22" s="323" t="s">
        <v>268</v>
      </c>
      <c r="E22" s="324"/>
      <c r="F22" s="319" t="s">
        <v>127</v>
      </c>
      <c r="G22" s="320"/>
      <c r="H22" s="319" t="s">
        <v>129</v>
      </c>
      <c r="I22" s="320"/>
      <c r="J22" s="319" t="s">
        <v>263</v>
      </c>
      <c r="K22" s="320"/>
    </row>
    <row r="23" spans="3:11" ht="65.45" customHeight="1">
      <c r="C23" s="322"/>
      <c r="D23" s="316" t="s">
        <v>1818</v>
      </c>
      <c r="E23" s="317"/>
      <c r="F23" s="316" t="s">
        <v>1794</v>
      </c>
      <c r="G23" s="317"/>
      <c r="H23" s="316"/>
      <c r="I23" s="317"/>
      <c r="J23" s="316"/>
      <c r="K23" s="317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G27" sqref="G27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329" t="s">
        <v>1792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2:13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</row>
    <row r="4" spans="2:13" ht="9" customHeight="1" thickBot="1"/>
    <row r="5" spans="2:13" ht="28.5" customHeight="1" thickTop="1" thickBot="1">
      <c r="B5" s="4" t="s">
        <v>18</v>
      </c>
      <c r="C5" s="330" t="s">
        <v>1795</v>
      </c>
      <c r="D5" s="330"/>
      <c r="E5" s="330"/>
      <c r="F5" s="5" t="s">
        <v>19</v>
      </c>
      <c r="G5" s="330" t="s">
        <v>1796</v>
      </c>
      <c r="H5" s="330"/>
      <c r="I5" s="5" t="s">
        <v>20</v>
      </c>
      <c r="J5" s="331" t="s">
        <v>1819</v>
      </c>
      <c r="K5" s="331"/>
      <c r="L5" s="332"/>
      <c r="M5" s="6"/>
    </row>
    <row r="6" spans="2:13" ht="29.25" customHeight="1" thickBot="1">
      <c r="B6" s="333" t="s">
        <v>21</v>
      </c>
      <c r="C6" s="334"/>
      <c r="D6" s="334"/>
      <c r="E6" s="334"/>
      <c r="F6" s="334"/>
      <c r="G6" s="334"/>
      <c r="H6" s="334"/>
      <c r="I6" s="334" t="s">
        <v>22</v>
      </c>
      <c r="J6" s="334"/>
      <c r="K6" s="334"/>
      <c r="L6" s="335"/>
      <c r="M6" s="6"/>
    </row>
    <row r="7" spans="2:13" ht="21.75" customHeight="1">
      <c r="B7" s="336" t="s">
        <v>23</v>
      </c>
      <c r="C7" s="337"/>
      <c r="D7" s="338">
        <v>4767672000</v>
      </c>
      <c r="E7" s="339"/>
      <c r="F7" s="339"/>
      <c r="G7" s="339"/>
      <c r="H7" s="339"/>
      <c r="I7" s="60" t="s">
        <v>24</v>
      </c>
      <c r="J7" s="340" t="s">
        <v>271</v>
      </c>
      <c r="K7" s="341"/>
      <c r="L7" s="342"/>
      <c r="M7" s="6"/>
    </row>
    <row r="8" spans="2:13" ht="21.75" customHeight="1">
      <c r="B8" s="343" t="s">
        <v>25</v>
      </c>
      <c r="C8" s="344"/>
      <c r="D8" s="345" t="s">
        <v>1797</v>
      </c>
      <c r="E8" s="346"/>
      <c r="F8" s="346"/>
      <c r="G8" s="346"/>
      <c r="H8" s="346"/>
      <c r="I8" s="61" t="s">
        <v>26</v>
      </c>
      <c r="J8" s="61" t="s">
        <v>27</v>
      </c>
      <c r="K8" s="347" t="s">
        <v>272</v>
      </c>
      <c r="L8" s="348"/>
      <c r="M8" s="6"/>
    </row>
    <row r="9" spans="2:13" ht="21.75" customHeight="1">
      <c r="B9" s="343" t="s">
        <v>28</v>
      </c>
      <c r="C9" s="344"/>
      <c r="D9" s="346" t="s">
        <v>1820</v>
      </c>
      <c r="E9" s="346"/>
      <c r="F9" s="346"/>
      <c r="G9" s="346"/>
      <c r="H9" s="346"/>
      <c r="I9" s="351" t="s">
        <v>29</v>
      </c>
      <c r="J9" s="349">
        <v>44936</v>
      </c>
      <c r="K9" s="325" t="s">
        <v>1823</v>
      </c>
      <c r="L9" s="326"/>
      <c r="M9" s="6"/>
    </row>
    <row r="10" spans="2:13" ht="21.75" customHeight="1">
      <c r="B10" s="343" t="s">
        <v>30</v>
      </c>
      <c r="C10" s="344"/>
      <c r="D10" s="353" t="s">
        <v>1825</v>
      </c>
      <c r="E10" s="353"/>
      <c r="F10" s="353"/>
      <c r="G10" s="353"/>
      <c r="H10" s="353"/>
      <c r="I10" s="352"/>
      <c r="J10" s="350"/>
      <c r="K10" s="327"/>
      <c r="L10" s="328"/>
      <c r="M10" s="6"/>
    </row>
    <row r="11" spans="2:13" ht="21.75" customHeight="1">
      <c r="B11" s="343" t="s">
        <v>31</v>
      </c>
      <c r="C11" s="344"/>
      <c r="D11" s="346" t="s">
        <v>1821</v>
      </c>
      <c r="E11" s="346"/>
      <c r="F11" s="346"/>
      <c r="G11" s="346"/>
      <c r="H11" s="346"/>
      <c r="I11" s="351" t="s">
        <v>32</v>
      </c>
      <c r="J11" s="349">
        <v>44946</v>
      </c>
      <c r="K11" s="325" t="s">
        <v>1823</v>
      </c>
      <c r="L11" s="326"/>
      <c r="M11" s="6"/>
    </row>
    <row r="12" spans="2:13" ht="21.75" customHeight="1">
      <c r="B12" s="343" t="s">
        <v>33</v>
      </c>
      <c r="C12" s="344"/>
      <c r="D12" s="346" t="s">
        <v>1798</v>
      </c>
      <c r="E12" s="346"/>
      <c r="F12" s="346"/>
      <c r="G12" s="346"/>
      <c r="H12" s="346"/>
      <c r="I12" s="352"/>
      <c r="J12" s="350"/>
      <c r="K12" s="327"/>
      <c r="L12" s="328"/>
      <c r="M12" s="6"/>
    </row>
    <row r="13" spans="2:13" ht="21.75" customHeight="1">
      <c r="B13" s="343" t="s">
        <v>34</v>
      </c>
      <c r="C13" s="344"/>
      <c r="D13" s="354" t="s">
        <v>1799</v>
      </c>
      <c r="E13" s="354"/>
      <c r="F13" s="354"/>
      <c r="G13" s="354"/>
      <c r="H13" s="354"/>
      <c r="I13" s="351" t="s">
        <v>35</v>
      </c>
      <c r="J13" s="349">
        <v>44956</v>
      </c>
      <c r="K13" s="325" t="s">
        <v>1823</v>
      </c>
      <c r="L13" s="326"/>
      <c r="M13" s="6"/>
    </row>
    <row r="14" spans="2:13" ht="21.75" customHeight="1">
      <c r="B14" s="343"/>
      <c r="C14" s="344"/>
      <c r="D14" s="355" t="s">
        <v>1930</v>
      </c>
      <c r="E14" s="355"/>
      <c r="F14" s="355"/>
      <c r="G14" s="355"/>
      <c r="H14" s="355"/>
      <c r="I14" s="352"/>
      <c r="J14" s="350"/>
      <c r="K14" s="327"/>
      <c r="L14" s="328"/>
      <c r="M14" s="6"/>
    </row>
    <row r="15" spans="2:13" ht="21.75" customHeight="1">
      <c r="B15" s="356" t="s">
        <v>36</v>
      </c>
      <c r="C15" s="357"/>
      <c r="D15" s="61" t="s">
        <v>37</v>
      </c>
      <c r="E15" s="7" t="s">
        <v>1800</v>
      </c>
      <c r="F15" s="8"/>
      <c r="G15" s="8"/>
      <c r="H15" s="9"/>
      <c r="I15" s="351" t="s">
        <v>38</v>
      </c>
      <c r="J15" s="349">
        <v>44962</v>
      </c>
      <c r="K15" s="325" t="s">
        <v>1823</v>
      </c>
      <c r="L15" s="326"/>
      <c r="M15" s="6"/>
    </row>
    <row r="16" spans="2:13" ht="21.75" customHeight="1">
      <c r="B16" s="358"/>
      <c r="C16" s="359"/>
      <c r="D16" s="61" t="s">
        <v>39</v>
      </c>
      <c r="E16" s="385" t="s">
        <v>1819</v>
      </c>
      <c r="F16" s="386"/>
      <c r="G16" s="386"/>
      <c r="H16" s="387"/>
      <c r="I16" s="352"/>
      <c r="J16" s="350"/>
      <c r="K16" s="327"/>
      <c r="L16" s="328"/>
      <c r="M16" s="6"/>
    </row>
    <row r="17" spans="2:13" ht="21.75" customHeight="1">
      <c r="B17" s="358"/>
      <c r="C17" s="359"/>
      <c r="D17" s="61" t="s">
        <v>37</v>
      </c>
      <c r="E17" s="10" t="s">
        <v>1822</v>
      </c>
      <c r="F17" s="11"/>
      <c r="G17" s="11"/>
      <c r="H17" s="145"/>
      <c r="I17" s="351" t="s">
        <v>40</v>
      </c>
      <c r="J17" s="349">
        <v>44972</v>
      </c>
      <c r="K17" s="325" t="s">
        <v>1823</v>
      </c>
      <c r="L17" s="326"/>
      <c r="M17" s="6"/>
    </row>
    <row r="18" spans="2:13" ht="21.75" customHeight="1">
      <c r="B18" s="358"/>
      <c r="C18" s="359"/>
      <c r="D18" s="61" t="s">
        <v>39</v>
      </c>
      <c r="E18" s="385" t="s">
        <v>1801</v>
      </c>
      <c r="F18" s="386"/>
      <c r="G18" s="386"/>
      <c r="H18" s="387"/>
      <c r="I18" s="352"/>
      <c r="J18" s="350"/>
      <c r="K18" s="327"/>
      <c r="L18" s="328"/>
      <c r="M18" s="6"/>
    </row>
    <row r="19" spans="2:13" ht="21.75" customHeight="1">
      <c r="B19" s="358"/>
      <c r="C19" s="359"/>
      <c r="D19" s="61" t="s">
        <v>37</v>
      </c>
      <c r="E19" s="10"/>
      <c r="F19" s="11"/>
      <c r="G19" s="11"/>
      <c r="H19" s="12"/>
      <c r="I19" s="373" t="s">
        <v>42</v>
      </c>
      <c r="J19" s="376"/>
      <c r="K19" s="377"/>
      <c r="L19" s="378"/>
      <c r="M19" s="6"/>
    </row>
    <row r="20" spans="2:13" ht="21.75" customHeight="1">
      <c r="B20" s="371"/>
      <c r="C20" s="372"/>
      <c r="D20" s="61" t="s">
        <v>39</v>
      </c>
      <c r="E20" s="388"/>
      <c r="F20" s="389"/>
      <c r="G20" s="389"/>
      <c r="H20" s="390"/>
      <c r="I20" s="374"/>
      <c r="J20" s="379"/>
      <c r="K20" s="380"/>
      <c r="L20" s="381"/>
      <c r="M20" s="6"/>
    </row>
    <row r="21" spans="2:13" ht="21.75" customHeight="1">
      <c r="B21" s="356" t="s">
        <v>41</v>
      </c>
      <c r="C21" s="357"/>
      <c r="D21" s="362" t="s">
        <v>1824</v>
      </c>
      <c r="E21" s="363"/>
      <c r="F21" s="363"/>
      <c r="G21" s="363"/>
      <c r="H21" s="364"/>
      <c r="I21" s="374"/>
      <c r="J21" s="379"/>
      <c r="K21" s="380"/>
      <c r="L21" s="381"/>
      <c r="M21" s="6"/>
    </row>
    <row r="22" spans="2:13" ht="21.75" customHeight="1">
      <c r="B22" s="358"/>
      <c r="C22" s="359"/>
      <c r="D22" s="365"/>
      <c r="E22" s="366"/>
      <c r="F22" s="366"/>
      <c r="G22" s="366"/>
      <c r="H22" s="367"/>
      <c r="I22" s="374"/>
      <c r="J22" s="379"/>
      <c r="K22" s="380"/>
      <c r="L22" s="381"/>
      <c r="M22" s="6"/>
    </row>
    <row r="23" spans="2:13" ht="21.75" customHeight="1" thickBot="1">
      <c r="B23" s="360"/>
      <c r="C23" s="361"/>
      <c r="D23" s="368"/>
      <c r="E23" s="369"/>
      <c r="F23" s="369"/>
      <c r="G23" s="369"/>
      <c r="H23" s="370"/>
      <c r="I23" s="375"/>
      <c r="J23" s="382"/>
      <c r="K23" s="383"/>
      <c r="L23" s="384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F9" sqref="F9"/>
    </sheetView>
  </sheetViews>
  <sheetFormatPr defaultRowHeight="16.5"/>
  <cols>
    <col min="1" max="14" width="6.75" customWidth="1"/>
  </cols>
  <sheetData>
    <row r="1" spans="1:14" ht="17.45" customHeight="1">
      <c r="A1" s="329" t="s">
        <v>1793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7.45" customHeight="1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4" spans="1:14" ht="28.15" customHeight="1">
      <c r="F4" s="322" t="s">
        <v>125</v>
      </c>
      <c r="G4" s="322"/>
      <c r="H4" s="322"/>
      <c r="I4" s="322"/>
    </row>
    <row r="5" spans="1:14" ht="28.15" customHeight="1">
      <c r="F5" s="322" t="s">
        <v>1802</v>
      </c>
      <c r="G5" s="322"/>
      <c r="H5" s="322"/>
      <c r="I5" s="322"/>
    </row>
    <row r="6" spans="1:14" ht="28.15" customHeight="1">
      <c r="H6" s="34"/>
    </row>
    <row r="7" spans="1:14" ht="28.15" customHeight="1">
      <c r="F7" s="322" t="s">
        <v>128</v>
      </c>
      <c r="G7" s="322"/>
      <c r="H7" s="322"/>
      <c r="I7" s="322"/>
    </row>
    <row r="8" spans="1:14" ht="28.15" customHeight="1">
      <c r="F8" s="322" t="s">
        <v>1933</v>
      </c>
      <c r="G8" s="322"/>
      <c r="H8" s="322"/>
      <c r="I8" s="322"/>
    </row>
    <row r="9" spans="1:14" ht="28.15" customHeight="1">
      <c r="A9" s="322" t="s">
        <v>129</v>
      </c>
      <c r="B9" s="322"/>
      <c r="C9" s="322"/>
      <c r="D9" s="322"/>
      <c r="E9" s="38"/>
      <c r="F9" s="39"/>
      <c r="G9" s="37"/>
      <c r="H9" s="39"/>
      <c r="I9" s="39"/>
      <c r="J9" s="36"/>
      <c r="K9" s="322" t="s">
        <v>177</v>
      </c>
      <c r="L9" s="322"/>
      <c r="M9" s="322"/>
      <c r="N9" s="322"/>
    </row>
    <row r="10" spans="1:14" ht="28.15" customHeight="1">
      <c r="A10" s="322" t="s">
        <v>1803</v>
      </c>
      <c r="B10" s="322"/>
      <c r="C10" s="322"/>
      <c r="D10" s="322"/>
      <c r="G10" s="35"/>
      <c r="K10" s="322" t="s">
        <v>1804</v>
      </c>
      <c r="L10" s="322"/>
      <c r="M10" s="322"/>
      <c r="N10" s="322"/>
    </row>
    <row r="11" spans="1:14" ht="28.15" customHeight="1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15" customHeight="1">
      <c r="B12" s="36"/>
      <c r="G12" s="36"/>
      <c r="M12" s="38"/>
    </row>
    <row r="13" spans="1:14" ht="28.15" customHeight="1">
      <c r="A13" s="322" t="s">
        <v>1805</v>
      </c>
      <c r="B13" s="322"/>
      <c r="C13" s="322"/>
      <c r="D13" s="322"/>
      <c r="F13" s="322" t="s">
        <v>1806</v>
      </c>
      <c r="G13" s="322"/>
      <c r="H13" s="322"/>
      <c r="I13" s="322"/>
      <c r="K13" s="322" t="s">
        <v>1807</v>
      </c>
      <c r="L13" s="322"/>
      <c r="M13" s="322"/>
      <c r="N13" s="322"/>
    </row>
    <row r="14" spans="1:14" ht="28.15" customHeight="1">
      <c r="A14" s="322" t="s">
        <v>127</v>
      </c>
      <c r="B14" s="322"/>
      <c r="C14" s="322" t="s">
        <v>1808</v>
      </c>
      <c r="D14" s="322"/>
      <c r="F14" s="322" t="s">
        <v>127</v>
      </c>
      <c r="G14" s="322"/>
      <c r="H14" s="322" t="s">
        <v>1812</v>
      </c>
      <c r="I14" s="322"/>
      <c r="K14" s="322" t="s">
        <v>127</v>
      </c>
      <c r="L14" s="322"/>
      <c r="M14" s="322" t="s">
        <v>1812</v>
      </c>
      <c r="N14" s="322"/>
    </row>
    <row r="15" spans="1:14" ht="28.15" customHeight="1">
      <c r="C15" s="34"/>
      <c r="H15" s="34"/>
      <c r="M15" s="34"/>
    </row>
    <row r="16" spans="1:14" ht="28.15" customHeight="1">
      <c r="A16" s="322" t="s">
        <v>130</v>
      </c>
      <c r="B16" s="322"/>
      <c r="C16" s="322" t="s">
        <v>1814</v>
      </c>
      <c r="D16" s="322"/>
      <c r="F16" s="322" t="s">
        <v>130</v>
      </c>
      <c r="G16" s="322"/>
      <c r="H16" s="322" t="s">
        <v>1813</v>
      </c>
      <c r="I16" s="322"/>
      <c r="K16" s="322" t="s">
        <v>130</v>
      </c>
      <c r="L16" s="322"/>
      <c r="M16" s="322"/>
      <c r="N16" s="322"/>
    </row>
    <row r="17" spans="1:14" ht="28.15" customHeight="1">
      <c r="A17" s="322" t="s">
        <v>126</v>
      </c>
      <c r="B17" s="322"/>
      <c r="C17" s="322" t="s">
        <v>1809</v>
      </c>
      <c r="D17" s="322"/>
      <c r="F17" s="322" t="s">
        <v>126</v>
      </c>
      <c r="G17" s="322"/>
      <c r="H17" s="322" t="s">
        <v>1815</v>
      </c>
      <c r="I17" s="322"/>
      <c r="K17" s="322" t="s">
        <v>126</v>
      </c>
      <c r="L17" s="322"/>
      <c r="M17" s="322"/>
      <c r="N17" s="322"/>
    </row>
    <row r="18" spans="1:14" ht="28.15" customHeight="1"/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U79"/>
  <sheetViews>
    <sheetView showGridLines="0" zoomScale="85" zoomScaleNormal="85" workbookViewId="0">
      <pane xSplit="12" ySplit="9" topLeftCell="M10" activePane="bottomRight" state="frozen"/>
      <selection activeCell="I42" sqref="I42:N42"/>
      <selection pane="topRight" activeCell="I42" sqref="I42:N42"/>
      <selection pane="bottomLeft" activeCell="I42" sqref="I42:N42"/>
      <selection pane="bottomRight" activeCell="CK35" sqref="CK35"/>
    </sheetView>
  </sheetViews>
  <sheetFormatPr defaultColWidth="2.75" defaultRowHeight="12.75" outlineLevelRow="1" outlineLevelCol="1"/>
  <cols>
    <col min="1" max="1" width="17.125" style="258" customWidth="1"/>
    <col min="2" max="2" width="41" style="152" customWidth="1"/>
    <col min="3" max="3" width="0.75" style="152" hidden="1" customWidth="1"/>
    <col min="4" max="4" width="9.25" style="152" hidden="1" customWidth="1" outlineLevel="1"/>
    <col min="5" max="5" width="8.375" style="313" customWidth="1" collapsed="1"/>
    <col min="6" max="6" width="7.875" style="163" bestFit="1" customWidth="1"/>
    <col min="7" max="7" width="7.25" style="163" bestFit="1" customWidth="1"/>
    <col min="8" max="8" width="7.125" style="159" customWidth="1"/>
    <col min="9" max="9" width="1.625" style="159" hidden="1" customWidth="1" outlineLevel="1"/>
    <col min="10" max="10" width="7.625" style="297" customWidth="1" collapsed="1"/>
    <col min="11" max="11" width="8.25" style="159" customWidth="1" outlineLevel="1"/>
    <col min="12" max="12" width="0.125" style="159" customWidth="1"/>
    <col min="13" max="14" width="0.5" style="152" customWidth="1"/>
    <col min="15" max="15" width="0.25" style="153" customWidth="1"/>
    <col min="16" max="18" width="0.5" style="153" customWidth="1"/>
    <col min="19" max="20" width="0.5" style="152" customWidth="1"/>
    <col min="21" max="24" width="0.5" style="153" customWidth="1"/>
    <col min="25" max="26" width="0.5" style="152" customWidth="1"/>
    <col min="27" max="30" width="0.5" style="153" customWidth="1"/>
    <col min="31" max="32" width="0.5" style="152" customWidth="1"/>
    <col min="33" max="36" width="0.5" style="153" customWidth="1"/>
    <col min="37" max="38" width="0.5" style="152" customWidth="1"/>
    <col min="39" max="42" width="0.5" style="153" customWidth="1"/>
    <col min="43" max="44" width="0.5" style="152" customWidth="1"/>
    <col min="45" max="48" width="0.5" style="153" customWidth="1"/>
    <col min="49" max="50" width="0.5" style="152" customWidth="1"/>
    <col min="51" max="54" width="0.5" style="153" customWidth="1"/>
    <col min="55" max="56" width="0.5" style="152" customWidth="1"/>
    <col min="57" max="60" width="0.5" style="153" customWidth="1"/>
    <col min="61" max="62" width="0.5" style="152" customWidth="1"/>
    <col min="63" max="66" width="0.5" style="153" customWidth="1"/>
    <col min="67" max="68" width="0.5" style="152" customWidth="1"/>
    <col min="69" max="72" width="0.5" style="153" customWidth="1"/>
    <col min="73" max="74" width="0.5" style="152" customWidth="1"/>
    <col min="75" max="78" width="0.5" style="153" customWidth="1"/>
    <col min="79" max="80" width="0.5" style="152" customWidth="1"/>
    <col min="81" max="84" width="0.5" style="153" customWidth="1"/>
    <col min="85" max="86" width="0.5" style="152" customWidth="1"/>
    <col min="87" max="90" width="0.5" style="153" customWidth="1"/>
    <col min="91" max="92" width="0.5" style="152" customWidth="1"/>
    <col min="93" max="96" width="0.5" style="153" customWidth="1"/>
    <col min="97" max="98" width="0.5" style="152" customWidth="1"/>
    <col min="99" max="102" width="0.5" style="153" customWidth="1"/>
    <col min="103" max="104" width="0.5" style="152" customWidth="1"/>
    <col min="105" max="108" width="0.5" style="153" customWidth="1"/>
    <col min="109" max="110" width="0.5" style="152" customWidth="1"/>
    <col min="111" max="114" width="0.5" style="153" customWidth="1"/>
    <col min="115" max="116" width="0.5" style="152" customWidth="1"/>
    <col min="117" max="120" width="0.5" style="153" customWidth="1"/>
    <col min="121" max="122" width="0.5" style="152" customWidth="1"/>
    <col min="123" max="126" width="0.5" style="153" customWidth="1"/>
    <col min="127" max="128" width="0.5" style="152" customWidth="1"/>
    <col min="129" max="132" width="0.5" style="153" customWidth="1"/>
    <col min="133" max="134" width="0.5" style="152" customWidth="1"/>
    <col min="135" max="138" width="0.5" style="153" customWidth="1"/>
    <col min="139" max="140" width="0.5" style="152" customWidth="1"/>
    <col min="141" max="144" width="0.5" style="153" customWidth="1"/>
    <col min="145" max="146" width="0.5" style="152" customWidth="1"/>
    <col min="147" max="150" width="0.5" style="153" customWidth="1"/>
    <col min="151" max="152" width="0.5" style="152" customWidth="1"/>
    <col min="153" max="156" width="0.5" style="153" customWidth="1"/>
    <col min="157" max="158" width="0.5" style="152" customWidth="1"/>
    <col min="159" max="162" width="0.5" style="153" customWidth="1"/>
    <col min="163" max="164" width="0.5" style="152" customWidth="1"/>
    <col min="165" max="168" width="0.5" style="153" customWidth="1"/>
    <col min="169" max="170" width="0.5" style="152" customWidth="1"/>
    <col min="171" max="174" width="0.5" style="153" customWidth="1"/>
    <col min="175" max="176" width="0.5" style="152" customWidth="1"/>
    <col min="177" max="180" width="0.5" style="153" customWidth="1"/>
    <col min="181" max="182" width="0.5" style="152" customWidth="1"/>
    <col min="183" max="186" width="0.5" style="153" customWidth="1"/>
    <col min="187" max="188" width="0.5" style="152" customWidth="1"/>
    <col min="189" max="192" width="0.5" style="153" customWidth="1"/>
    <col min="193" max="194" width="0.5" style="152" customWidth="1"/>
    <col min="195" max="198" width="0.5" style="153" customWidth="1"/>
    <col min="199" max="200" width="0.5" style="152" customWidth="1"/>
    <col min="201" max="205" width="0.5" style="153" customWidth="1"/>
    <col min="206" max="207" width="0.5" style="152" customWidth="1"/>
    <col min="208" max="211" width="0.5" style="153" customWidth="1"/>
    <col min="212" max="213" width="0.5" style="152" customWidth="1"/>
    <col min="214" max="217" width="0.5" style="153" customWidth="1"/>
    <col min="218" max="219" width="0.5" style="152" customWidth="1"/>
    <col min="220" max="226" width="0.5" style="153" customWidth="1"/>
    <col min="227" max="228" width="0.5" style="152" customWidth="1"/>
    <col min="229" max="232" width="0.5" style="153" customWidth="1"/>
    <col min="233" max="234" width="0.5" style="152" customWidth="1"/>
    <col min="235" max="238" width="0.5" style="153" customWidth="1"/>
    <col min="239" max="240" width="0.5" style="152" customWidth="1"/>
    <col min="241" max="244" width="0.5" style="153" customWidth="1"/>
    <col min="245" max="246" width="0.5" style="152" customWidth="1"/>
    <col min="247" max="250" width="0.5" style="153" customWidth="1"/>
    <col min="251" max="252" width="0.5" style="152" customWidth="1"/>
    <col min="253" max="256" width="0.5" style="153" customWidth="1"/>
    <col min="257" max="258" width="0.5" style="152" customWidth="1"/>
    <col min="259" max="262" width="0.5" style="153" customWidth="1"/>
    <col min="263" max="264" width="0.5" style="152" customWidth="1"/>
    <col min="265" max="268" width="0.5" style="153" customWidth="1"/>
    <col min="269" max="270" width="0.5" style="152" customWidth="1"/>
    <col min="271" max="274" width="0.5" style="153" customWidth="1"/>
    <col min="275" max="276" width="0.5" style="152" customWidth="1"/>
    <col min="277" max="280" width="0.5" style="153" customWidth="1"/>
    <col min="281" max="282" width="0.5" style="152" customWidth="1"/>
    <col min="283" max="286" width="0.5" style="153" customWidth="1"/>
    <col min="287" max="288" width="0.5" style="152" customWidth="1"/>
    <col min="289" max="292" width="0.5" style="153" customWidth="1"/>
    <col min="293" max="294" width="0.5" style="152" customWidth="1"/>
    <col min="295" max="298" width="0.5" style="153" customWidth="1"/>
    <col min="299" max="300" width="0.5" style="152" customWidth="1"/>
    <col min="301" max="304" width="0.5" style="153" customWidth="1"/>
    <col min="305" max="306" width="0.5" style="152" customWidth="1"/>
    <col min="307" max="310" width="0.5" style="153" customWidth="1"/>
    <col min="311" max="312" width="0.5" style="152" customWidth="1"/>
    <col min="313" max="316" width="0.5" style="153" customWidth="1"/>
    <col min="317" max="318" width="0.5" style="152" customWidth="1" outlineLevel="1"/>
    <col min="319" max="322" width="0.5" style="153" customWidth="1" outlineLevel="1"/>
    <col min="323" max="324" width="0.5" style="152" customWidth="1" outlineLevel="1"/>
    <col min="325" max="328" width="0.5" style="153" customWidth="1" outlineLevel="1"/>
    <col min="329" max="330" width="0.5" style="152" customWidth="1" outlineLevel="1"/>
    <col min="331" max="334" width="0.5" style="153" customWidth="1" outlineLevel="1"/>
    <col min="335" max="336" width="0.5" style="152" customWidth="1" outlineLevel="1"/>
    <col min="337" max="340" width="0.5" style="153" customWidth="1" outlineLevel="1"/>
    <col min="341" max="342" width="0.5" style="152" customWidth="1" outlineLevel="1"/>
    <col min="343" max="346" width="0.5" style="153" customWidth="1" outlineLevel="1"/>
    <col min="347" max="348" width="0.5" style="152" customWidth="1" outlineLevel="1"/>
    <col min="349" max="352" width="0.5" style="153" customWidth="1" outlineLevel="1"/>
    <col min="353" max="354" width="0.5" style="152" customWidth="1" outlineLevel="1"/>
    <col min="355" max="358" width="0.5" style="153" customWidth="1" outlineLevel="1"/>
    <col min="359" max="360" width="0.5" style="152" customWidth="1" outlineLevel="1"/>
    <col min="361" max="364" width="0.5" style="153" customWidth="1" outlineLevel="1"/>
    <col min="365" max="366" width="0.5" style="152" customWidth="1" outlineLevel="1"/>
    <col min="367" max="370" width="0.5" style="153" customWidth="1" outlineLevel="1"/>
    <col min="371" max="372" width="0.5" style="152" customWidth="1" outlineLevel="1"/>
    <col min="373" max="376" width="0.5" style="153" customWidth="1" outlineLevel="1"/>
    <col min="377" max="378" width="0.5" style="152" customWidth="1" outlineLevel="1"/>
    <col min="379" max="382" width="0.5" style="153" customWidth="1" outlineLevel="1"/>
    <col min="383" max="384" width="0.5" style="152" customWidth="1" outlineLevel="1"/>
    <col min="385" max="388" width="0.5" style="153" customWidth="1" outlineLevel="1"/>
    <col min="389" max="390" width="0.5" style="152" customWidth="1" outlineLevel="1"/>
    <col min="391" max="394" width="0.5" style="153" customWidth="1" outlineLevel="1"/>
    <col min="395" max="396" width="0.5" style="152" customWidth="1" outlineLevel="1"/>
    <col min="397" max="400" width="0.5" style="153" customWidth="1" outlineLevel="1"/>
    <col min="401" max="402" width="0.5" style="152" customWidth="1" outlineLevel="1"/>
    <col min="403" max="406" width="0.5" style="153" customWidth="1" outlineLevel="1"/>
    <col min="407" max="409" width="0.5" style="152" customWidth="1" outlineLevel="1"/>
    <col min="410" max="413" width="0.5" style="153" customWidth="1" outlineLevel="1"/>
    <col min="414" max="415" width="0.5" style="152" customWidth="1" outlineLevel="1"/>
    <col min="416" max="419" width="0.5" style="153" customWidth="1" outlineLevel="1"/>
    <col min="420" max="421" width="0.5" style="152" customWidth="1" outlineLevel="1"/>
    <col min="422" max="425" width="0.5" style="153" customWidth="1" outlineLevel="1"/>
    <col min="426" max="427" width="0.5" style="152" customWidth="1" outlineLevel="1"/>
    <col min="428" max="431" width="0.5" style="153" customWidth="1" outlineLevel="1"/>
    <col min="432" max="433" width="0.5" style="152" customWidth="1" outlineLevel="1"/>
    <col min="434" max="437" width="0.5" style="153" customWidth="1" outlineLevel="1"/>
    <col min="438" max="440" width="0.5" style="152" customWidth="1" outlineLevel="1"/>
    <col min="441" max="444" width="0.5" style="153" customWidth="1" outlineLevel="1"/>
    <col min="445" max="446" width="0.5" style="152" customWidth="1" outlineLevel="1"/>
    <col min="447" max="450" width="0.5" style="153" customWidth="1" outlineLevel="1"/>
    <col min="451" max="452" width="0.5" style="152" customWidth="1" outlineLevel="1"/>
    <col min="453" max="456" width="0.5" style="153" customWidth="1" outlineLevel="1"/>
    <col min="457" max="458" width="0.5" style="152" customWidth="1" outlineLevel="1"/>
    <col min="459" max="462" width="0.5" style="153" customWidth="1" outlineLevel="1"/>
    <col min="463" max="464" width="0.5" style="152" customWidth="1" outlineLevel="1"/>
    <col min="465" max="468" width="0.5" style="153" customWidth="1" outlineLevel="1"/>
    <col min="469" max="471" width="0.5" style="152" customWidth="1" outlineLevel="1"/>
    <col min="472" max="475" width="0.5" style="153" customWidth="1" outlineLevel="1"/>
    <col min="476" max="477" width="0.5" style="152" customWidth="1" outlineLevel="1"/>
    <col min="478" max="481" width="0.5" style="153" customWidth="1" outlineLevel="1"/>
    <col min="482" max="483" width="0.5" style="152" customWidth="1" outlineLevel="1"/>
    <col min="484" max="487" width="0.5" style="153" customWidth="1" outlineLevel="1"/>
    <col min="488" max="489" width="0.5" style="152" customWidth="1" outlineLevel="1"/>
    <col min="490" max="493" width="0.5" style="153" customWidth="1" outlineLevel="1"/>
    <col min="494" max="495" width="0.5" style="152" customWidth="1" outlineLevel="1"/>
    <col min="496" max="499" width="0.5" style="153" customWidth="1" outlineLevel="1"/>
    <col min="500" max="501" width="0.5" style="152" customWidth="1" outlineLevel="1"/>
    <col min="502" max="505" width="0.5" style="153" customWidth="1" outlineLevel="1"/>
    <col min="506" max="507" width="0.5" style="152" customWidth="1" outlineLevel="1"/>
    <col min="508" max="511" width="0.5" style="153" customWidth="1" outlineLevel="1"/>
    <col min="512" max="513" width="0.5" style="152" customWidth="1" outlineLevel="1"/>
    <col min="514" max="517" width="0.5" style="153" customWidth="1" outlineLevel="1"/>
    <col min="518" max="519" width="0.5" style="152" customWidth="1" outlineLevel="1"/>
    <col min="520" max="523" width="0.5" style="153" customWidth="1" outlineLevel="1"/>
    <col min="524" max="525" width="0.5" style="152" customWidth="1" outlineLevel="1"/>
    <col min="526" max="529" width="0.5" style="153" customWidth="1" outlineLevel="1"/>
    <col min="530" max="531" width="0.5" style="152" customWidth="1" outlineLevel="1"/>
    <col min="532" max="535" width="0.5" style="153" customWidth="1" outlineLevel="1"/>
    <col min="536" max="537" width="0.5" style="152" customWidth="1" outlineLevel="1"/>
    <col min="538" max="541" width="0.5" style="153" customWidth="1" outlineLevel="1"/>
    <col min="542" max="543" width="0.5" style="152" customWidth="1" outlineLevel="1"/>
    <col min="544" max="547" width="0.5" style="153" customWidth="1" outlineLevel="1"/>
    <col min="548" max="549" width="0.5" style="152" customWidth="1" outlineLevel="1"/>
    <col min="550" max="553" width="0.5" style="153" customWidth="1" outlineLevel="1"/>
    <col min="554" max="555" width="0.5" style="152" customWidth="1" outlineLevel="1"/>
    <col min="556" max="559" width="0.5" style="153" customWidth="1" outlineLevel="1"/>
    <col min="560" max="562" width="0.5" style="152" customWidth="1" outlineLevel="1"/>
    <col min="563" max="566" width="0.5" style="153" customWidth="1" outlineLevel="1"/>
    <col min="567" max="568" width="0.5" style="152" customWidth="1" outlineLevel="1"/>
    <col min="569" max="572" width="0.5" style="153" customWidth="1" outlineLevel="1"/>
    <col min="573" max="574" width="0.5" style="152" customWidth="1" outlineLevel="1"/>
    <col min="575" max="578" width="0.5" style="153" customWidth="1" outlineLevel="1"/>
    <col min="579" max="580" width="0.5" style="152" customWidth="1" outlineLevel="1"/>
    <col min="581" max="584" width="0.5" style="153" customWidth="1" outlineLevel="1"/>
    <col min="585" max="586" width="0.5" style="152" customWidth="1" outlineLevel="1"/>
    <col min="587" max="590" width="0.5" style="153" customWidth="1" outlineLevel="1"/>
    <col min="591" max="591" width="0.5" style="152" customWidth="1" outlineLevel="1"/>
    <col min="592" max="592" width="8.625" style="153" customWidth="1" outlineLevel="1"/>
    <col min="593" max="593" width="4.5" style="153" customWidth="1"/>
    <col min="594" max="16384" width="2.75" style="153"/>
  </cols>
  <sheetData>
    <row r="1" spans="1:592" ht="17.45" customHeight="1">
      <c r="A1" s="391" t="s">
        <v>1826</v>
      </c>
      <c r="B1" s="391"/>
      <c r="C1" s="391"/>
      <c r="D1" s="391"/>
      <c r="E1" s="391"/>
      <c r="F1" s="391"/>
      <c r="G1" s="151"/>
      <c r="H1" s="151"/>
      <c r="I1" s="151"/>
      <c r="J1" s="151"/>
      <c r="K1" s="151"/>
      <c r="L1" s="151"/>
      <c r="AK1" s="153"/>
      <c r="AL1" s="153"/>
      <c r="AQ1" s="153"/>
      <c r="AR1" s="153"/>
      <c r="AW1" s="153"/>
      <c r="AX1" s="153"/>
      <c r="BC1" s="153"/>
      <c r="BD1" s="153"/>
      <c r="BI1" s="153"/>
      <c r="BJ1" s="153"/>
      <c r="BO1" s="153"/>
      <c r="BP1" s="153"/>
      <c r="BU1" s="153"/>
      <c r="BV1" s="153"/>
      <c r="CA1" s="153"/>
      <c r="CB1" s="153"/>
      <c r="CG1" s="153"/>
      <c r="CH1" s="153"/>
      <c r="CM1" s="153"/>
      <c r="CN1" s="153"/>
      <c r="CS1" s="153"/>
      <c r="CT1" s="153"/>
      <c r="CY1" s="153"/>
      <c r="CZ1" s="153"/>
      <c r="DE1" s="153"/>
      <c r="DF1" s="153"/>
      <c r="DK1" s="153"/>
      <c r="DL1" s="153"/>
      <c r="DQ1" s="153"/>
      <c r="DR1" s="153"/>
      <c r="DW1" s="153"/>
      <c r="DX1" s="153"/>
      <c r="EC1" s="153"/>
      <c r="ED1" s="153"/>
      <c r="EI1" s="153"/>
      <c r="EJ1" s="153"/>
      <c r="EO1" s="153"/>
      <c r="EP1" s="153"/>
      <c r="EU1" s="153"/>
      <c r="EV1" s="153"/>
      <c r="FA1" s="153"/>
      <c r="FB1" s="153"/>
      <c r="FG1" s="153"/>
      <c r="FH1" s="153"/>
      <c r="FM1" s="153"/>
      <c r="FN1" s="153"/>
      <c r="FS1" s="153"/>
      <c r="FT1" s="153"/>
      <c r="FY1" s="153"/>
      <c r="FZ1" s="153"/>
      <c r="GE1" s="153"/>
      <c r="GF1" s="153"/>
      <c r="GK1" s="153"/>
      <c r="GL1" s="153"/>
      <c r="GQ1" s="153"/>
      <c r="GR1" s="153"/>
      <c r="GX1" s="153"/>
      <c r="GY1" s="153"/>
      <c r="HD1" s="153"/>
      <c r="HE1" s="153"/>
      <c r="HJ1" s="153"/>
      <c r="HK1" s="153"/>
      <c r="HS1" s="153"/>
      <c r="HT1" s="153"/>
      <c r="HY1" s="153"/>
      <c r="HZ1" s="153"/>
      <c r="IE1" s="153"/>
      <c r="IF1" s="153"/>
      <c r="IK1" s="153"/>
      <c r="IL1" s="153"/>
      <c r="IQ1" s="153"/>
      <c r="IR1" s="153"/>
      <c r="IW1" s="153"/>
      <c r="IX1" s="153"/>
      <c r="JC1" s="153"/>
      <c r="JD1" s="153"/>
      <c r="JI1" s="153"/>
      <c r="JJ1" s="153"/>
      <c r="JO1" s="153"/>
      <c r="JP1" s="153"/>
      <c r="JU1" s="153"/>
      <c r="JV1" s="153"/>
      <c r="KA1" s="153"/>
      <c r="KB1" s="153"/>
      <c r="KG1" s="153"/>
      <c r="KH1" s="153"/>
      <c r="KM1" s="153"/>
      <c r="KN1" s="153"/>
      <c r="KS1" s="153"/>
      <c r="KT1" s="153"/>
      <c r="KY1" s="153"/>
      <c r="KZ1" s="153"/>
      <c r="LE1" s="153"/>
      <c r="LF1" s="153"/>
      <c r="LK1" s="153"/>
      <c r="LL1" s="153"/>
      <c r="LQ1" s="153"/>
      <c r="LR1" s="153"/>
      <c r="LW1" s="153"/>
      <c r="LX1" s="153"/>
      <c r="MC1" s="153"/>
      <c r="MD1" s="153"/>
      <c r="MI1" s="153"/>
      <c r="MJ1" s="153"/>
      <c r="MO1" s="153"/>
      <c r="MP1" s="153"/>
      <c r="MU1" s="153"/>
      <c r="MV1" s="153"/>
      <c r="NA1" s="153"/>
      <c r="NB1" s="153"/>
      <c r="NG1" s="153"/>
      <c r="NH1" s="153"/>
      <c r="NM1" s="153"/>
      <c r="NN1" s="153"/>
      <c r="NS1" s="153"/>
      <c r="NT1" s="153"/>
      <c r="NY1" s="153"/>
      <c r="NZ1" s="153"/>
      <c r="OE1" s="153"/>
      <c r="OF1" s="153"/>
      <c r="OK1" s="153"/>
      <c r="OL1" s="153"/>
      <c r="OQ1" s="153"/>
      <c r="OR1" s="153"/>
      <c r="OS1" s="153"/>
      <c r="OX1" s="153"/>
      <c r="OY1" s="153"/>
      <c r="PD1" s="153"/>
      <c r="PE1" s="153"/>
      <c r="PJ1" s="153"/>
      <c r="PK1" s="153"/>
      <c r="PP1" s="153"/>
      <c r="PQ1" s="153"/>
      <c r="PV1" s="153"/>
      <c r="PW1" s="153"/>
      <c r="PX1" s="153"/>
      <c r="QC1" s="153"/>
      <c r="QD1" s="153"/>
      <c r="QI1" s="153"/>
      <c r="QJ1" s="153"/>
      <c r="QO1" s="153"/>
      <c r="QP1" s="153"/>
      <c r="QU1" s="153"/>
      <c r="QV1" s="153"/>
      <c r="RA1" s="153"/>
      <c r="RB1" s="153"/>
      <c r="RC1" s="153"/>
      <c r="RH1" s="153"/>
      <c r="RI1" s="153"/>
      <c r="RN1" s="153"/>
      <c r="RO1" s="153"/>
      <c r="RT1" s="153"/>
      <c r="RU1" s="153"/>
      <c r="RZ1" s="153"/>
      <c r="SA1" s="153"/>
      <c r="SF1" s="153"/>
      <c r="SG1" s="153"/>
      <c r="SL1" s="153"/>
      <c r="SM1" s="153"/>
      <c r="SR1" s="153"/>
      <c r="SS1" s="153"/>
      <c r="SX1" s="153"/>
      <c r="SY1" s="153"/>
      <c r="TD1" s="153"/>
      <c r="TE1" s="153"/>
      <c r="TJ1" s="153"/>
      <c r="TK1" s="153"/>
      <c r="TP1" s="153"/>
      <c r="TQ1" s="153"/>
      <c r="TV1" s="153"/>
      <c r="TW1" s="153"/>
      <c r="UB1" s="153"/>
      <c r="UC1" s="153"/>
      <c r="UH1" s="153"/>
      <c r="UI1" s="153"/>
      <c r="UN1" s="153"/>
      <c r="UO1" s="153"/>
      <c r="UP1" s="153"/>
      <c r="UU1" s="153"/>
      <c r="UV1" s="153"/>
      <c r="VA1" s="153"/>
      <c r="VB1" s="153"/>
      <c r="VG1" s="153"/>
      <c r="VH1" s="153"/>
      <c r="VM1" s="153"/>
      <c r="VN1" s="153"/>
      <c r="VS1" s="153"/>
    </row>
    <row r="2" spans="1:592" ht="15.6" customHeight="1">
      <c r="A2" s="391"/>
      <c r="B2" s="391"/>
      <c r="C2" s="391"/>
      <c r="D2" s="391"/>
      <c r="E2" s="391"/>
      <c r="F2" s="391"/>
      <c r="G2" s="151"/>
      <c r="H2" s="151"/>
      <c r="I2" s="151"/>
      <c r="J2" s="151"/>
      <c r="K2" s="151"/>
      <c r="L2" s="151"/>
      <c r="AK2" s="153"/>
      <c r="AL2" s="153"/>
      <c r="AQ2" s="153"/>
      <c r="AR2" s="153"/>
      <c r="AW2" s="153"/>
      <c r="AX2" s="153"/>
      <c r="BC2" s="153"/>
      <c r="BD2" s="153"/>
      <c r="BI2" s="153"/>
      <c r="BJ2" s="153"/>
      <c r="BO2" s="153"/>
      <c r="BP2" s="153"/>
      <c r="BU2" s="153"/>
      <c r="BV2" s="153"/>
      <c r="CA2" s="153"/>
      <c r="CB2" s="153"/>
      <c r="CG2" s="153"/>
      <c r="CH2" s="153"/>
      <c r="CM2" s="153"/>
      <c r="CN2" s="153"/>
      <c r="CS2" s="153"/>
      <c r="CT2" s="153"/>
      <c r="CY2" s="153"/>
      <c r="CZ2" s="153"/>
      <c r="DE2" s="153"/>
      <c r="DF2" s="153"/>
      <c r="DK2" s="153"/>
      <c r="DL2" s="153"/>
      <c r="DQ2" s="153"/>
      <c r="DR2" s="153"/>
      <c r="DW2" s="153"/>
      <c r="DX2" s="153"/>
      <c r="EC2" s="153"/>
      <c r="ED2" s="153"/>
      <c r="EI2" s="153"/>
      <c r="EJ2" s="153"/>
      <c r="EO2" s="153"/>
      <c r="EP2" s="153"/>
      <c r="EU2" s="153"/>
      <c r="EV2" s="153"/>
      <c r="FA2" s="153"/>
      <c r="FB2" s="153"/>
      <c r="FG2" s="153"/>
      <c r="FH2" s="153"/>
      <c r="FM2" s="153"/>
      <c r="FN2" s="153"/>
      <c r="FS2" s="153"/>
      <c r="FT2" s="153"/>
      <c r="FY2" s="153"/>
      <c r="FZ2" s="153"/>
      <c r="GE2" s="153"/>
      <c r="GF2" s="153"/>
      <c r="GK2" s="153"/>
      <c r="GL2" s="153"/>
      <c r="GQ2" s="153"/>
      <c r="GR2" s="153"/>
      <c r="GX2" s="153"/>
      <c r="GY2" s="153"/>
      <c r="HD2" s="153"/>
      <c r="HE2" s="153"/>
      <c r="HJ2" s="153"/>
      <c r="HK2" s="153"/>
      <c r="HS2" s="153"/>
      <c r="HT2" s="153"/>
      <c r="HY2" s="153"/>
      <c r="HZ2" s="153"/>
      <c r="IE2" s="153"/>
      <c r="IF2" s="153"/>
      <c r="IK2" s="153"/>
      <c r="IL2" s="153"/>
      <c r="IQ2" s="153"/>
      <c r="IR2" s="153"/>
      <c r="IW2" s="153"/>
      <c r="IX2" s="153"/>
      <c r="JC2" s="153"/>
      <c r="JD2" s="153"/>
      <c r="JI2" s="153"/>
      <c r="JJ2" s="153"/>
      <c r="JO2" s="153"/>
      <c r="JP2" s="153"/>
      <c r="JU2" s="153"/>
      <c r="JV2" s="153"/>
      <c r="KA2" s="153"/>
      <c r="KB2" s="153"/>
      <c r="KG2" s="153"/>
      <c r="KH2" s="153"/>
      <c r="KM2" s="153"/>
      <c r="KN2" s="153"/>
      <c r="KS2" s="153"/>
      <c r="KT2" s="153"/>
      <c r="KY2" s="153"/>
      <c r="KZ2" s="153"/>
      <c r="LE2" s="153"/>
      <c r="LF2" s="153"/>
      <c r="LK2" s="153"/>
      <c r="LL2" s="153"/>
      <c r="LQ2" s="153"/>
      <c r="LR2" s="153"/>
      <c r="LW2" s="153"/>
      <c r="LX2" s="153"/>
      <c r="MC2" s="153"/>
      <c r="MD2" s="153"/>
      <c r="MI2" s="153"/>
      <c r="MJ2" s="153"/>
      <c r="MO2" s="153"/>
      <c r="MP2" s="153"/>
      <c r="MU2" s="153"/>
      <c r="MV2" s="153"/>
      <c r="NA2" s="153"/>
      <c r="NB2" s="153"/>
      <c r="NG2" s="153"/>
      <c r="NH2" s="153"/>
      <c r="NM2" s="153"/>
      <c r="NN2" s="153"/>
      <c r="NS2" s="153"/>
      <c r="NT2" s="153"/>
      <c r="NY2" s="153"/>
      <c r="NZ2" s="153"/>
      <c r="OE2" s="153"/>
      <c r="OF2" s="153"/>
      <c r="OK2" s="153"/>
      <c r="OL2" s="153"/>
      <c r="OQ2" s="153"/>
      <c r="OR2" s="153"/>
      <c r="OS2" s="153"/>
      <c r="OX2" s="153"/>
      <c r="OY2" s="153"/>
      <c r="PD2" s="153"/>
      <c r="PE2" s="153"/>
      <c r="PJ2" s="153"/>
      <c r="PK2" s="153"/>
      <c r="PP2" s="153"/>
      <c r="PQ2" s="153"/>
      <c r="PV2" s="153"/>
      <c r="PW2" s="153"/>
      <c r="PX2" s="153"/>
      <c r="QC2" s="153"/>
      <c r="QD2" s="153"/>
      <c r="QI2" s="153"/>
      <c r="QJ2" s="153"/>
      <c r="QO2" s="153"/>
      <c r="QP2" s="153"/>
      <c r="QU2" s="153"/>
      <c r="QV2" s="153"/>
      <c r="RA2" s="153"/>
      <c r="RB2" s="153"/>
      <c r="RC2" s="153"/>
      <c r="RH2" s="153"/>
      <c r="RI2" s="153"/>
      <c r="RN2" s="153"/>
      <c r="RO2" s="153"/>
      <c r="RT2" s="153"/>
      <c r="RU2" s="153"/>
      <c r="RZ2" s="153"/>
      <c r="SA2" s="153"/>
      <c r="SF2" s="153"/>
      <c r="SG2" s="153"/>
      <c r="SL2" s="153"/>
      <c r="SM2" s="153"/>
      <c r="SR2" s="153"/>
      <c r="SS2" s="153"/>
      <c r="SX2" s="153"/>
      <c r="SY2" s="153"/>
      <c r="TD2" s="153"/>
      <c r="TE2" s="153"/>
      <c r="TJ2" s="153"/>
      <c r="TK2" s="153"/>
      <c r="TP2" s="153"/>
      <c r="TQ2" s="153"/>
      <c r="TV2" s="153"/>
      <c r="TW2" s="153"/>
      <c r="UB2" s="153"/>
      <c r="UC2" s="153"/>
      <c r="UH2" s="153"/>
      <c r="UI2" s="153"/>
      <c r="UN2" s="153"/>
      <c r="UO2" s="153"/>
      <c r="UP2" s="153"/>
      <c r="UU2" s="153"/>
      <c r="UV2" s="153"/>
      <c r="VA2" s="153"/>
      <c r="VB2" s="153"/>
      <c r="VG2" s="153"/>
      <c r="VH2" s="153"/>
      <c r="VM2" s="153"/>
      <c r="VN2" s="153"/>
      <c r="VS2" s="153"/>
    </row>
    <row r="3" spans="1:592" ht="17.45" customHeight="1" outlineLevel="1">
      <c r="A3" s="154" t="s">
        <v>1827</v>
      </c>
      <c r="B3" s="155" t="s">
        <v>1828</v>
      </c>
      <c r="C3" s="155"/>
      <c r="D3" s="155"/>
      <c r="E3" s="156"/>
      <c r="F3" s="157"/>
      <c r="G3" s="158"/>
      <c r="H3" s="151"/>
      <c r="I3" s="151"/>
      <c r="J3" s="151"/>
      <c r="L3" s="160"/>
      <c r="AK3" s="153"/>
      <c r="AL3" s="153"/>
      <c r="AQ3" s="153"/>
      <c r="AR3" s="153"/>
      <c r="AW3" s="153"/>
      <c r="AX3" s="153"/>
      <c r="BC3" s="153"/>
      <c r="BD3" s="153"/>
      <c r="BI3" s="153"/>
      <c r="BJ3" s="153"/>
      <c r="BO3" s="153"/>
      <c r="BP3" s="153"/>
      <c r="BU3" s="153"/>
      <c r="BV3" s="153"/>
      <c r="CA3" s="153"/>
      <c r="CB3" s="153"/>
      <c r="CG3" s="153"/>
      <c r="CH3" s="153"/>
      <c r="CM3" s="153"/>
      <c r="CN3" s="153"/>
      <c r="CS3" s="153"/>
      <c r="CT3" s="153"/>
      <c r="CY3" s="153"/>
      <c r="CZ3" s="153"/>
      <c r="DE3" s="153"/>
      <c r="DF3" s="153"/>
      <c r="DK3" s="153"/>
      <c r="DL3" s="153"/>
      <c r="DQ3" s="153"/>
      <c r="DR3" s="153"/>
      <c r="DW3" s="153"/>
      <c r="DX3" s="153"/>
      <c r="EC3" s="153"/>
      <c r="ED3" s="153"/>
      <c r="EI3" s="153"/>
      <c r="EJ3" s="153"/>
      <c r="EO3" s="153"/>
      <c r="EP3" s="153"/>
      <c r="EU3" s="153"/>
      <c r="EV3" s="153"/>
      <c r="FA3" s="153"/>
      <c r="FB3" s="153"/>
      <c r="FG3" s="153"/>
      <c r="FH3" s="153"/>
      <c r="FM3" s="153"/>
      <c r="FN3" s="153"/>
      <c r="FS3" s="153"/>
      <c r="FT3" s="153"/>
      <c r="FY3" s="153"/>
      <c r="FZ3" s="153"/>
      <c r="GE3" s="153"/>
      <c r="GF3" s="153"/>
      <c r="GK3" s="153"/>
      <c r="GL3" s="153"/>
      <c r="GQ3" s="153"/>
      <c r="GR3" s="153"/>
      <c r="GX3" s="153"/>
      <c r="GY3" s="153"/>
      <c r="HD3" s="153"/>
      <c r="HE3" s="153"/>
      <c r="HJ3" s="153"/>
      <c r="HK3" s="153"/>
      <c r="HS3" s="153"/>
      <c r="HT3" s="153"/>
      <c r="HY3" s="153"/>
      <c r="HZ3" s="153"/>
      <c r="IE3" s="153"/>
      <c r="IF3" s="153"/>
      <c r="IK3" s="153"/>
      <c r="IL3" s="153"/>
      <c r="IQ3" s="153"/>
      <c r="IR3" s="153"/>
      <c r="IW3" s="153"/>
      <c r="IX3" s="153"/>
      <c r="JC3" s="153"/>
      <c r="JD3" s="153"/>
      <c r="JI3" s="153"/>
      <c r="JJ3" s="153"/>
      <c r="JO3" s="153"/>
      <c r="JP3" s="153"/>
      <c r="JU3" s="153"/>
      <c r="JV3" s="153"/>
      <c r="KA3" s="153"/>
      <c r="KB3" s="153"/>
      <c r="KG3" s="153"/>
      <c r="KH3" s="153"/>
      <c r="KM3" s="153"/>
      <c r="KN3" s="153"/>
      <c r="KS3" s="153"/>
      <c r="KT3" s="153"/>
      <c r="KY3" s="153"/>
      <c r="KZ3" s="153"/>
      <c r="LE3" s="153"/>
      <c r="LF3" s="153"/>
      <c r="LK3" s="153"/>
      <c r="LL3" s="153"/>
      <c r="LQ3" s="153"/>
      <c r="LR3" s="153"/>
      <c r="LW3" s="153"/>
      <c r="LX3" s="153"/>
      <c r="MC3" s="153"/>
      <c r="MD3" s="153"/>
      <c r="MI3" s="153"/>
      <c r="MJ3" s="153"/>
      <c r="MO3" s="153"/>
      <c r="MP3" s="153"/>
      <c r="MU3" s="153"/>
      <c r="MV3" s="153"/>
      <c r="NA3" s="153"/>
      <c r="NB3" s="153"/>
      <c r="NG3" s="153"/>
      <c r="NH3" s="153"/>
      <c r="NM3" s="153"/>
      <c r="NN3" s="153"/>
      <c r="NS3" s="153"/>
      <c r="NT3" s="153"/>
      <c r="NY3" s="153"/>
      <c r="NZ3" s="153"/>
      <c r="OE3" s="153"/>
      <c r="OF3" s="153"/>
      <c r="OK3" s="153"/>
      <c r="OL3" s="153"/>
      <c r="OQ3" s="153"/>
      <c r="OR3" s="153"/>
      <c r="OS3" s="153"/>
      <c r="OX3" s="153"/>
      <c r="OY3" s="153"/>
      <c r="PD3" s="153"/>
      <c r="PE3" s="153"/>
      <c r="PJ3" s="153"/>
      <c r="PK3" s="153"/>
      <c r="PP3" s="153"/>
      <c r="PQ3" s="153"/>
      <c r="PV3" s="153"/>
      <c r="PW3" s="153"/>
      <c r="PX3" s="153"/>
      <c r="QC3" s="153"/>
      <c r="QD3" s="153"/>
      <c r="QI3" s="153"/>
      <c r="QJ3" s="153"/>
      <c r="QO3" s="153"/>
      <c r="QP3" s="153"/>
      <c r="QU3" s="153"/>
      <c r="QV3" s="153"/>
      <c r="RA3" s="153"/>
      <c r="RB3" s="153"/>
      <c r="RC3" s="153"/>
      <c r="RH3" s="153"/>
      <c r="RI3" s="153"/>
      <c r="RN3" s="153"/>
      <c r="RO3" s="153"/>
      <c r="RT3" s="153"/>
      <c r="RU3" s="153"/>
      <c r="RZ3" s="153"/>
      <c r="SA3" s="153"/>
      <c r="SF3" s="153"/>
      <c r="SG3" s="153"/>
      <c r="SL3" s="153"/>
      <c r="SM3" s="153"/>
      <c r="SR3" s="153"/>
      <c r="SS3" s="153"/>
      <c r="SX3" s="153"/>
      <c r="SY3" s="153"/>
      <c r="TD3" s="153"/>
      <c r="TE3" s="153"/>
      <c r="TJ3" s="153"/>
      <c r="TK3" s="153"/>
      <c r="TP3" s="153"/>
      <c r="TQ3" s="153"/>
      <c r="TV3" s="153"/>
      <c r="TW3" s="153"/>
      <c r="UB3" s="153"/>
      <c r="UC3" s="153"/>
      <c r="UH3" s="153"/>
      <c r="UI3" s="153"/>
      <c r="UN3" s="153"/>
      <c r="UO3" s="153"/>
      <c r="UP3" s="153"/>
      <c r="UU3" s="153"/>
      <c r="UV3" s="153"/>
      <c r="VA3" s="153"/>
      <c r="VB3" s="153"/>
      <c r="VG3" s="153"/>
      <c r="VH3" s="153"/>
      <c r="VM3" s="153"/>
      <c r="VN3" s="153"/>
      <c r="VS3" s="153"/>
    </row>
    <row r="4" spans="1:592" ht="16.5" customHeight="1" outlineLevel="1">
      <c r="A4" s="154" t="s">
        <v>1829</v>
      </c>
      <c r="B4" s="161" t="s">
        <v>1830</v>
      </c>
      <c r="C4" s="161"/>
      <c r="D4" s="161"/>
      <c r="E4" s="162"/>
      <c r="H4" s="151"/>
      <c r="I4" s="151"/>
      <c r="J4" s="151"/>
      <c r="L4" s="160"/>
      <c r="AK4" s="153"/>
      <c r="AL4" s="153"/>
      <c r="AQ4" s="153"/>
      <c r="AR4" s="153"/>
      <c r="AW4" s="153"/>
      <c r="AX4" s="153"/>
      <c r="BC4" s="153"/>
      <c r="BD4" s="153"/>
      <c r="BI4" s="153"/>
      <c r="BJ4" s="153"/>
      <c r="BO4" s="153"/>
      <c r="BP4" s="153"/>
      <c r="BU4" s="153"/>
      <c r="BV4" s="153"/>
      <c r="CA4" s="153"/>
      <c r="CB4" s="153"/>
      <c r="CG4" s="153"/>
      <c r="CH4" s="153"/>
      <c r="CM4" s="153"/>
      <c r="CN4" s="153"/>
      <c r="CS4" s="153"/>
      <c r="CT4" s="153"/>
      <c r="CY4" s="153"/>
      <c r="CZ4" s="153"/>
      <c r="DE4" s="153"/>
      <c r="DF4" s="153"/>
      <c r="DK4" s="153"/>
      <c r="DL4" s="153"/>
      <c r="DQ4" s="153"/>
      <c r="DR4" s="153"/>
      <c r="DW4" s="153"/>
      <c r="DX4" s="153"/>
      <c r="EC4" s="153"/>
      <c r="ED4" s="153"/>
      <c r="EI4" s="153"/>
      <c r="EJ4" s="153"/>
      <c r="EO4" s="153"/>
      <c r="EP4" s="153"/>
      <c r="EU4" s="153"/>
      <c r="EV4" s="153"/>
      <c r="FA4" s="153"/>
      <c r="FB4" s="153"/>
      <c r="FG4" s="153"/>
      <c r="FH4" s="153"/>
      <c r="FM4" s="153"/>
      <c r="FN4" s="153"/>
      <c r="FS4" s="153"/>
      <c r="FT4" s="153"/>
      <c r="FY4" s="153"/>
      <c r="FZ4" s="153"/>
      <c r="GE4" s="153"/>
      <c r="GF4" s="153"/>
      <c r="GK4" s="153"/>
      <c r="GL4" s="153"/>
      <c r="GQ4" s="153"/>
      <c r="GR4" s="153"/>
      <c r="GX4" s="153"/>
      <c r="GY4" s="153"/>
      <c r="HD4" s="153"/>
      <c r="HE4" s="153"/>
      <c r="HJ4" s="153"/>
      <c r="HK4" s="153"/>
      <c r="HS4" s="153"/>
      <c r="HT4" s="153"/>
      <c r="HY4" s="153"/>
      <c r="HZ4" s="153"/>
      <c r="IE4" s="153"/>
      <c r="IF4" s="153"/>
      <c r="IK4" s="153"/>
      <c r="IL4" s="153"/>
      <c r="IQ4" s="153"/>
      <c r="IR4" s="153"/>
      <c r="IW4" s="153"/>
      <c r="IX4" s="153"/>
      <c r="JC4" s="153"/>
      <c r="JD4" s="153"/>
      <c r="JI4" s="153"/>
      <c r="JJ4" s="153"/>
      <c r="JO4" s="153"/>
      <c r="JP4" s="153"/>
      <c r="JU4" s="153"/>
      <c r="JV4" s="153"/>
      <c r="KA4" s="153"/>
      <c r="KB4" s="153"/>
      <c r="KG4" s="153"/>
      <c r="KH4" s="153"/>
      <c r="KM4" s="153"/>
      <c r="KN4" s="153"/>
      <c r="KS4" s="153"/>
      <c r="KT4" s="153"/>
      <c r="KY4" s="153"/>
      <c r="KZ4" s="153"/>
      <c r="LE4" s="153"/>
      <c r="LF4" s="153"/>
      <c r="LK4" s="153"/>
      <c r="LL4" s="153"/>
      <c r="LQ4" s="153"/>
      <c r="LR4" s="153"/>
      <c r="LW4" s="153"/>
      <c r="LX4" s="153"/>
      <c r="MC4" s="153"/>
      <c r="MD4" s="153"/>
      <c r="MI4" s="153"/>
      <c r="MJ4" s="153"/>
      <c r="MO4" s="153"/>
      <c r="MP4" s="153"/>
      <c r="MU4" s="153"/>
      <c r="MV4" s="153"/>
      <c r="NA4" s="153"/>
      <c r="NB4" s="153"/>
      <c r="NG4" s="153"/>
      <c r="NH4" s="153"/>
      <c r="NM4" s="153"/>
      <c r="NN4" s="153"/>
      <c r="NS4" s="153"/>
      <c r="NT4" s="153"/>
      <c r="NY4" s="153"/>
      <c r="NZ4" s="153"/>
      <c r="OE4" s="153"/>
      <c r="OF4" s="153"/>
      <c r="OK4" s="153"/>
      <c r="OL4" s="153"/>
      <c r="OQ4" s="153"/>
      <c r="OR4" s="153"/>
      <c r="OS4" s="153"/>
      <c r="OX4" s="153"/>
      <c r="OY4" s="153"/>
      <c r="PD4" s="153"/>
      <c r="PE4" s="153"/>
      <c r="PJ4" s="153"/>
      <c r="PK4" s="153"/>
      <c r="PP4" s="153"/>
      <c r="PQ4" s="153"/>
      <c r="PV4" s="153"/>
      <c r="PW4" s="153"/>
      <c r="PX4" s="153"/>
      <c r="QC4" s="153"/>
      <c r="QD4" s="153"/>
      <c r="QI4" s="153"/>
      <c r="QJ4" s="153"/>
      <c r="QO4" s="153"/>
      <c r="QP4" s="153"/>
      <c r="QU4" s="153"/>
      <c r="QV4" s="153"/>
      <c r="RA4" s="153"/>
      <c r="RB4" s="153"/>
      <c r="RC4" s="153"/>
      <c r="RH4" s="153"/>
      <c r="RI4" s="153"/>
      <c r="RN4" s="153"/>
      <c r="RO4" s="153"/>
      <c r="RT4" s="153"/>
      <c r="RU4" s="153"/>
      <c r="RZ4" s="153"/>
      <c r="SA4" s="153"/>
      <c r="SF4" s="153"/>
      <c r="SG4" s="153"/>
      <c r="SL4" s="153"/>
      <c r="SM4" s="153"/>
      <c r="SR4" s="153"/>
      <c r="SS4" s="153"/>
      <c r="SX4" s="153"/>
      <c r="SY4" s="153"/>
      <c r="TD4" s="153"/>
      <c r="TE4" s="153"/>
      <c r="TJ4" s="153"/>
      <c r="TK4" s="153"/>
      <c r="TP4" s="153"/>
      <c r="TQ4" s="153"/>
      <c r="TV4" s="153"/>
      <c r="TW4" s="153"/>
      <c r="UB4" s="153"/>
      <c r="UC4" s="153"/>
      <c r="UH4" s="153"/>
      <c r="UI4" s="153"/>
      <c r="UN4" s="153"/>
      <c r="UO4" s="153"/>
      <c r="UP4" s="153"/>
      <c r="UU4" s="153"/>
      <c r="UV4" s="153"/>
      <c r="VA4" s="153"/>
      <c r="VB4" s="153"/>
      <c r="VG4" s="153"/>
      <c r="VH4" s="153"/>
      <c r="VM4" s="153"/>
      <c r="VN4" s="153"/>
      <c r="VS4" s="153"/>
    </row>
    <row r="5" spans="1:592" ht="16.5" customHeight="1" outlineLevel="1" collapsed="1">
      <c r="A5" s="154" t="s">
        <v>1831</v>
      </c>
      <c r="B5" s="164">
        <v>44788</v>
      </c>
      <c r="C5" s="165"/>
      <c r="D5" s="165"/>
      <c r="E5" s="166" t="s">
        <v>1832</v>
      </c>
      <c r="F5" s="392">
        <f ca="1">TODAY()</f>
        <v>44957</v>
      </c>
      <c r="G5" s="392"/>
      <c r="H5" s="151"/>
      <c r="I5" s="151"/>
      <c r="J5" s="151"/>
      <c r="L5" s="167"/>
      <c r="AK5" s="153"/>
      <c r="AL5" s="153"/>
      <c r="AQ5" s="153"/>
      <c r="AR5" s="153"/>
      <c r="AW5" s="153"/>
      <c r="AX5" s="153"/>
      <c r="BC5" s="153"/>
      <c r="BD5" s="153"/>
      <c r="BI5" s="153"/>
      <c r="BJ5" s="153"/>
      <c r="BO5" s="153"/>
      <c r="BP5" s="153"/>
      <c r="BU5" s="153"/>
      <c r="BV5" s="153"/>
      <c r="CA5" s="153"/>
      <c r="CB5" s="153"/>
      <c r="CG5" s="153"/>
      <c r="CH5" s="153"/>
      <c r="CM5" s="153"/>
      <c r="CN5" s="153"/>
      <c r="CS5" s="153"/>
      <c r="CT5" s="153"/>
      <c r="CY5" s="153"/>
      <c r="CZ5" s="153"/>
      <c r="DE5" s="153"/>
      <c r="DF5" s="153"/>
      <c r="DK5" s="153"/>
      <c r="DL5" s="153"/>
      <c r="DQ5" s="153"/>
      <c r="DR5" s="153"/>
      <c r="DW5" s="153"/>
      <c r="DX5" s="153"/>
      <c r="EC5" s="153"/>
      <c r="ED5" s="153"/>
      <c r="EI5" s="153"/>
      <c r="EJ5" s="153"/>
      <c r="EO5" s="153"/>
      <c r="EP5" s="153"/>
      <c r="EU5" s="153"/>
      <c r="EV5" s="153"/>
      <c r="FA5" s="153"/>
      <c r="FB5" s="153"/>
      <c r="FG5" s="153"/>
      <c r="FH5" s="153"/>
      <c r="FM5" s="153"/>
      <c r="FN5" s="153"/>
      <c r="FS5" s="153"/>
      <c r="FT5" s="153"/>
      <c r="FY5" s="153"/>
      <c r="FZ5" s="153"/>
      <c r="GE5" s="153"/>
      <c r="GF5" s="153"/>
      <c r="GK5" s="153"/>
      <c r="GL5" s="153"/>
      <c r="GQ5" s="153"/>
      <c r="GR5" s="153"/>
      <c r="GX5" s="153"/>
      <c r="GY5" s="153"/>
      <c r="HD5" s="153"/>
      <c r="HE5" s="153"/>
      <c r="HJ5" s="153"/>
      <c r="HK5" s="153"/>
      <c r="HS5" s="153"/>
      <c r="HT5" s="153"/>
      <c r="HY5" s="153"/>
      <c r="HZ5" s="153"/>
      <c r="IE5" s="153"/>
      <c r="IF5" s="153"/>
      <c r="IK5" s="153"/>
      <c r="IL5" s="153"/>
      <c r="IQ5" s="153"/>
      <c r="IR5" s="153"/>
      <c r="IW5" s="153"/>
      <c r="IX5" s="153"/>
      <c r="JC5" s="153"/>
      <c r="JD5" s="153"/>
      <c r="JI5" s="153"/>
      <c r="JJ5" s="153"/>
      <c r="JO5" s="153"/>
      <c r="JP5" s="153"/>
      <c r="JU5" s="153"/>
      <c r="JV5" s="153"/>
      <c r="KA5" s="153"/>
      <c r="KB5" s="153"/>
      <c r="KG5" s="153"/>
      <c r="KH5" s="153"/>
      <c r="KM5" s="153"/>
      <c r="KN5" s="153"/>
      <c r="KS5" s="153"/>
      <c r="KT5" s="153"/>
      <c r="KY5" s="153"/>
      <c r="KZ5" s="153"/>
      <c r="LE5" s="153"/>
      <c r="LF5" s="153"/>
      <c r="LK5" s="153"/>
      <c r="LL5" s="153"/>
      <c r="LQ5" s="153"/>
      <c r="LR5" s="153"/>
      <c r="LW5" s="153"/>
      <c r="LX5" s="153"/>
      <c r="MC5" s="153"/>
      <c r="MD5" s="153"/>
      <c r="MI5" s="153"/>
      <c r="MJ5" s="153"/>
      <c r="MO5" s="153"/>
      <c r="MP5" s="153"/>
      <c r="MU5" s="153"/>
      <c r="MV5" s="153"/>
      <c r="NA5" s="153"/>
      <c r="NB5" s="153"/>
      <c r="NG5" s="153"/>
      <c r="NH5" s="153"/>
      <c r="NM5" s="153"/>
      <c r="NN5" s="153"/>
      <c r="NS5" s="153"/>
      <c r="NT5" s="153"/>
      <c r="NY5" s="153"/>
      <c r="NZ5" s="153"/>
      <c r="OE5" s="153"/>
      <c r="OF5" s="153"/>
      <c r="OK5" s="153"/>
      <c r="OL5" s="153"/>
      <c r="OQ5" s="153"/>
      <c r="OR5" s="153"/>
      <c r="OS5" s="153"/>
      <c r="OX5" s="153"/>
      <c r="OY5" s="153"/>
      <c r="PD5" s="153"/>
      <c r="PE5" s="153"/>
      <c r="PJ5" s="153"/>
      <c r="PK5" s="153"/>
      <c r="PP5" s="153"/>
      <c r="PQ5" s="153"/>
      <c r="PV5" s="153"/>
      <c r="PW5" s="153"/>
      <c r="PX5" s="153"/>
      <c r="QC5" s="153"/>
      <c r="QD5" s="153"/>
      <c r="QI5" s="153"/>
      <c r="QJ5" s="153"/>
      <c r="QO5" s="153"/>
      <c r="QP5" s="153"/>
      <c r="QU5" s="153"/>
      <c r="QV5" s="153"/>
      <c r="RA5" s="153"/>
      <c r="RB5" s="153"/>
      <c r="RC5" s="153"/>
      <c r="RH5" s="153"/>
      <c r="RI5" s="153"/>
      <c r="RN5" s="153"/>
      <c r="RO5" s="153"/>
      <c r="RT5" s="153"/>
      <c r="RU5" s="153"/>
      <c r="RZ5" s="153"/>
      <c r="SA5" s="153"/>
      <c r="SF5" s="153"/>
      <c r="SG5" s="153"/>
      <c r="SL5" s="153"/>
      <c r="SM5" s="153"/>
      <c r="SR5" s="153"/>
      <c r="SS5" s="153"/>
      <c r="SX5" s="153"/>
      <c r="SY5" s="153"/>
      <c r="TD5" s="153"/>
      <c r="TE5" s="153"/>
      <c r="TJ5" s="153"/>
      <c r="TK5" s="153"/>
      <c r="TP5" s="153"/>
      <c r="TQ5" s="153"/>
      <c r="TV5" s="153"/>
      <c r="TW5" s="153"/>
      <c r="UB5" s="153"/>
      <c r="UC5" s="153"/>
      <c r="UH5" s="153"/>
      <c r="UI5" s="153"/>
      <c r="UN5" s="153"/>
      <c r="UO5" s="153"/>
      <c r="UP5" s="153"/>
      <c r="UU5" s="153"/>
      <c r="UV5" s="153"/>
      <c r="VA5" s="153"/>
      <c r="VB5" s="153"/>
      <c r="VG5" s="153"/>
      <c r="VH5" s="153"/>
      <c r="VM5" s="153"/>
      <c r="VN5" s="153"/>
      <c r="VS5" s="153"/>
    </row>
    <row r="6" spans="1:592" s="170" customFormat="1" ht="15.95" customHeight="1">
      <c r="A6" s="393" t="s">
        <v>1833</v>
      </c>
      <c r="B6" s="393" t="s">
        <v>1834</v>
      </c>
      <c r="C6" s="168"/>
      <c r="D6" s="168"/>
      <c r="E6" s="396" t="s">
        <v>1835</v>
      </c>
      <c r="F6" s="397"/>
      <c r="G6" s="398"/>
      <c r="H6" s="402" t="s">
        <v>1836</v>
      </c>
      <c r="I6" s="403"/>
      <c r="J6" s="403"/>
      <c r="K6" s="404"/>
      <c r="L6" s="169"/>
      <c r="M6" s="409" t="s">
        <v>1837</v>
      </c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  <c r="CJ6" s="409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409"/>
      <c r="CX6" s="409"/>
      <c r="CY6" s="409"/>
      <c r="CZ6" s="409"/>
      <c r="DA6" s="409"/>
      <c r="DB6" s="409"/>
      <c r="DC6" s="409"/>
      <c r="DD6" s="409"/>
      <c r="DE6" s="409"/>
      <c r="DF6" s="409"/>
      <c r="DG6" s="409"/>
      <c r="DH6" s="409"/>
      <c r="DI6" s="409"/>
      <c r="DJ6" s="409"/>
      <c r="DK6" s="409"/>
      <c r="DL6" s="409"/>
      <c r="DM6" s="409"/>
      <c r="DN6" s="409"/>
      <c r="DO6" s="409"/>
      <c r="DP6" s="409"/>
      <c r="DQ6" s="409"/>
      <c r="DR6" s="409"/>
      <c r="DS6" s="409"/>
      <c r="DT6" s="409"/>
      <c r="DU6" s="409"/>
      <c r="DV6" s="409"/>
      <c r="DW6" s="409"/>
      <c r="DX6" s="409"/>
      <c r="DY6" s="409"/>
      <c r="DZ6" s="409"/>
      <c r="EA6" s="409"/>
      <c r="EB6" s="409"/>
      <c r="EC6" s="409"/>
      <c r="ED6" s="409"/>
      <c r="EE6" s="409"/>
      <c r="EF6" s="409"/>
      <c r="EG6" s="409"/>
      <c r="EH6" s="409"/>
      <c r="EI6" s="409"/>
      <c r="EJ6" s="409"/>
      <c r="EK6" s="409"/>
      <c r="EL6" s="409"/>
      <c r="EM6" s="409"/>
      <c r="EN6" s="409"/>
      <c r="EO6" s="409"/>
      <c r="EP6" s="409"/>
      <c r="EQ6" s="409"/>
      <c r="ER6" s="409"/>
      <c r="ES6" s="409"/>
      <c r="ET6" s="409"/>
      <c r="EU6" s="409"/>
      <c r="EV6" s="409"/>
      <c r="EW6" s="409"/>
      <c r="EX6" s="409"/>
      <c r="EY6" s="409"/>
      <c r="EZ6" s="409"/>
      <c r="FA6" s="409"/>
      <c r="FB6" s="409"/>
      <c r="FC6" s="409"/>
      <c r="FD6" s="409"/>
      <c r="FE6" s="409"/>
      <c r="FF6" s="409"/>
      <c r="FG6" s="409"/>
      <c r="FH6" s="409"/>
      <c r="FI6" s="409"/>
      <c r="FJ6" s="409"/>
      <c r="FK6" s="409"/>
      <c r="FL6" s="409"/>
      <c r="FM6" s="409"/>
      <c r="FN6" s="409"/>
      <c r="FO6" s="409"/>
      <c r="FP6" s="409"/>
      <c r="FQ6" s="409"/>
      <c r="FR6" s="409"/>
      <c r="FS6" s="409"/>
      <c r="FT6" s="409"/>
      <c r="FU6" s="409"/>
      <c r="FV6" s="409"/>
      <c r="FW6" s="409"/>
      <c r="FX6" s="409"/>
      <c r="FY6" s="409"/>
      <c r="FZ6" s="409"/>
      <c r="GA6" s="409"/>
      <c r="GB6" s="409"/>
      <c r="GC6" s="409"/>
      <c r="GD6" s="409"/>
      <c r="GE6" s="409"/>
      <c r="GF6" s="409"/>
      <c r="GG6" s="409"/>
      <c r="GH6" s="409"/>
      <c r="GI6" s="409"/>
      <c r="GJ6" s="409"/>
      <c r="GK6" s="409"/>
      <c r="GL6" s="409"/>
      <c r="GM6" s="409"/>
      <c r="GN6" s="409"/>
      <c r="GO6" s="409"/>
      <c r="GP6" s="409"/>
      <c r="GQ6" s="409"/>
      <c r="GR6" s="409"/>
      <c r="GS6" s="409"/>
      <c r="GT6" s="409"/>
      <c r="GU6" s="409"/>
      <c r="GV6" s="409"/>
      <c r="GW6" s="409"/>
      <c r="GX6" s="409"/>
      <c r="GY6" s="409"/>
      <c r="GZ6" s="409"/>
      <c r="HA6" s="409"/>
      <c r="HB6" s="409"/>
      <c r="HC6" s="409"/>
      <c r="HD6" s="409"/>
      <c r="HE6" s="409"/>
      <c r="HF6" s="409"/>
      <c r="HG6" s="409"/>
      <c r="HH6" s="409"/>
      <c r="HI6" s="409"/>
      <c r="HJ6" s="409"/>
      <c r="HK6" s="409"/>
      <c r="HL6" s="409"/>
      <c r="HM6" s="409"/>
      <c r="HN6" s="409"/>
      <c r="HO6" s="409"/>
      <c r="HP6" s="409"/>
      <c r="HQ6" s="409"/>
      <c r="HR6" s="410"/>
      <c r="HS6" s="411" t="s">
        <v>1838</v>
      </c>
      <c r="HT6" s="409"/>
      <c r="HU6" s="409"/>
      <c r="HV6" s="409"/>
      <c r="HW6" s="409"/>
      <c r="HX6" s="409"/>
      <c r="HY6" s="409"/>
      <c r="HZ6" s="409"/>
      <c r="IA6" s="409"/>
      <c r="IB6" s="409"/>
      <c r="IC6" s="409"/>
      <c r="ID6" s="409"/>
      <c r="IE6" s="409"/>
      <c r="IF6" s="409"/>
      <c r="IG6" s="409"/>
      <c r="IH6" s="409"/>
      <c r="II6" s="409"/>
      <c r="IJ6" s="409"/>
      <c r="IK6" s="409"/>
      <c r="IL6" s="409"/>
      <c r="IM6" s="409"/>
      <c r="IN6" s="409"/>
      <c r="IO6" s="409"/>
      <c r="IP6" s="409"/>
      <c r="IQ6" s="409"/>
      <c r="IR6" s="409"/>
      <c r="IS6" s="409"/>
      <c r="IT6" s="409"/>
      <c r="IU6" s="409"/>
      <c r="IV6" s="409"/>
      <c r="IW6" s="409"/>
      <c r="IX6" s="409"/>
      <c r="IY6" s="409"/>
      <c r="IZ6" s="409"/>
      <c r="JA6" s="409"/>
      <c r="JB6" s="409"/>
      <c r="JC6" s="409"/>
      <c r="JD6" s="409"/>
      <c r="JE6" s="409"/>
      <c r="JF6" s="409"/>
      <c r="JG6" s="409"/>
      <c r="JH6" s="409"/>
      <c r="JI6" s="409"/>
      <c r="JJ6" s="409"/>
      <c r="JK6" s="409"/>
      <c r="JL6" s="409"/>
      <c r="JM6" s="409"/>
      <c r="JN6" s="409"/>
      <c r="JO6" s="409"/>
      <c r="JP6" s="409"/>
      <c r="JQ6" s="409"/>
      <c r="JR6" s="409"/>
      <c r="JS6" s="409"/>
      <c r="JT6" s="409"/>
      <c r="JU6" s="409"/>
      <c r="JV6" s="409"/>
      <c r="JW6" s="409"/>
      <c r="JX6" s="409"/>
      <c r="JY6" s="409"/>
      <c r="JZ6" s="409"/>
      <c r="KA6" s="409"/>
      <c r="KB6" s="409"/>
      <c r="KC6" s="409"/>
      <c r="KD6" s="409"/>
      <c r="KE6" s="409"/>
      <c r="KF6" s="409"/>
      <c r="KG6" s="409"/>
      <c r="KH6" s="409"/>
      <c r="KI6" s="409"/>
      <c r="KJ6" s="409"/>
      <c r="KK6" s="409"/>
      <c r="KL6" s="409"/>
      <c r="KM6" s="409"/>
      <c r="KN6" s="409"/>
      <c r="KO6" s="409"/>
      <c r="KP6" s="409"/>
      <c r="KQ6" s="409"/>
      <c r="KR6" s="409"/>
      <c r="KS6" s="409"/>
      <c r="KT6" s="409"/>
      <c r="KU6" s="409"/>
      <c r="KV6" s="409"/>
      <c r="KW6" s="409"/>
      <c r="KX6" s="409"/>
      <c r="KY6" s="409"/>
      <c r="KZ6" s="409"/>
      <c r="LA6" s="409"/>
      <c r="LB6" s="409"/>
      <c r="LC6" s="409"/>
      <c r="LD6" s="409"/>
      <c r="LE6" s="409"/>
      <c r="LF6" s="409"/>
      <c r="LG6" s="409"/>
      <c r="LH6" s="409"/>
      <c r="LI6" s="409"/>
      <c r="LJ6" s="409"/>
      <c r="LK6" s="409"/>
      <c r="LL6" s="409"/>
      <c r="LM6" s="409"/>
      <c r="LN6" s="409"/>
      <c r="LO6" s="409"/>
      <c r="LP6" s="409"/>
      <c r="LQ6" s="409"/>
      <c r="LR6" s="409"/>
      <c r="LS6" s="409"/>
      <c r="LT6" s="409"/>
      <c r="LU6" s="409"/>
      <c r="LV6" s="409"/>
      <c r="LW6" s="409"/>
      <c r="LX6" s="409"/>
      <c r="LY6" s="409"/>
      <c r="LZ6" s="409"/>
      <c r="MA6" s="409"/>
      <c r="MB6" s="409"/>
      <c r="MC6" s="409"/>
      <c r="MD6" s="409"/>
      <c r="ME6" s="409"/>
      <c r="MF6" s="409"/>
      <c r="MG6" s="409"/>
      <c r="MH6" s="409"/>
      <c r="MI6" s="409"/>
      <c r="MJ6" s="409"/>
      <c r="MK6" s="409"/>
      <c r="ML6" s="409"/>
      <c r="MM6" s="409"/>
      <c r="MN6" s="409"/>
      <c r="MO6" s="409"/>
      <c r="MP6" s="409"/>
      <c r="MQ6" s="409"/>
      <c r="MR6" s="409"/>
      <c r="MS6" s="409"/>
      <c r="MT6" s="409"/>
      <c r="MU6" s="409"/>
      <c r="MV6" s="409"/>
      <c r="MW6" s="409"/>
      <c r="MX6" s="409"/>
      <c r="MY6" s="409"/>
      <c r="MZ6" s="409"/>
      <c r="NA6" s="409"/>
      <c r="NB6" s="409"/>
      <c r="NC6" s="409"/>
      <c r="ND6" s="409"/>
      <c r="NE6" s="409"/>
      <c r="NF6" s="409"/>
      <c r="NG6" s="409"/>
      <c r="NH6" s="409"/>
      <c r="NI6" s="409"/>
      <c r="NJ6" s="409"/>
      <c r="NK6" s="409"/>
      <c r="NL6" s="409"/>
      <c r="NM6" s="409"/>
      <c r="NN6" s="409"/>
      <c r="NO6" s="409"/>
      <c r="NP6" s="409"/>
      <c r="NQ6" s="409"/>
      <c r="NR6" s="409"/>
      <c r="NS6" s="409"/>
      <c r="NT6" s="409"/>
      <c r="NU6" s="409"/>
      <c r="NV6" s="409"/>
      <c r="NW6" s="409"/>
      <c r="NX6" s="409"/>
      <c r="NY6" s="409"/>
      <c r="NZ6" s="409"/>
      <c r="OA6" s="409"/>
      <c r="OB6" s="409"/>
      <c r="OC6" s="409"/>
      <c r="OD6" s="409"/>
      <c r="OE6" s="409"/>
      <c r="OF6" s="409"/>
      <c r="OG6" s="409"/>
      <c r="OH6" s="409"/>
      <c r="OI6" s="409"/>
      <c r="OJ6" s="409"/>
      <c r="OK6" s="409"/>
      <c r="OL6" s="409"/>
      <c r="OM6" s="409"/>
      <c r="ON6" s="409"/>
      <c r="OO6" s="409"/>
      <c r="OP6" s="409"/>
      <c r="OQ6" s="409"/>
      <c r="OR6" s="409"/>
      <c r="OS6" s="409"/>
      <c r="OT6" s="409"/>
      <c r="OU6" s="409"/>
      <c r="OV6" s="409"/>
      <c r="OW6" s="409"/>
      <c r="OX6" s="409"/>
      <c r="OY6" s="409"/>
      <c r="OZ6" s="409"/>
      <c r="PA6" s="409"/>
      <c r="PB6" s="409"/>
      <c r="PC6" s="409"/>
      <c r="PD6" s="409"/>
      <c r="PE6" s="409"/>
      <c r="PF6" s="409"/>
      <c r="PG6" s="409"/>
      <c r="PH6" s="409"/>
      <c r="PI6" s="409"/>
      <c r="PJ6" s="409"/>
      <c r="PK6" s="409"/>
      <c r="PL6" s="409"/>
      <c r="PM6" s="409"/>
      <c r="PN6" s="409"/>
      <c r="PO6" s="409"/>
      <c r="PP6" s="409"/>
      <c r="PQ6" s="409"/>
      <c r="PR6" s="409"/>
      <c r="PS6" s="409"/>
      <c r="PT6" s="409"/>
      <c r="PU6" s="409"/>
      <c r="PV6" s="409"/>
      <c r="PW6" s="409"/>
      <c r="PX6" s="409"/>
      <c r="PY6" s="409"/>
      <c r="PZ6" s="409"/>
      <c r="QA6" s="409"/>
      <c r="QB6" s="409"/>
      <c r="QC6" s="409"/>
      <c r="QD6" s="409"/>
      <c r="QE6" s="409"/>
      <c r="QF6" s="409"/>
      <c r="QG6" s="409"/>
      <c r="QH6" s="409"/>
      <c r="QI6" s="409"/>
      <c r="QJ6" s="409"/>
      <c r="QK6" s="409"/>
      <c r="QL6" s="409"/>
      <c r="QM6" s="409"/>
      <c r="QN6" s="409"/>
      <c r="QO6" s="409"/>
      <c r="QP6" s="409"/>
      <c r="QQ6" s="409"/>
      <c r="QR6" s="409"/>
      <c r="QS6" s="409"/>
      <c r="QT6" s="409"/>
      <c r="QU6" s="409"/>
      <c r="QV6" s="409"/>
      <c r="QW6" s="409"/>
      <c r="QX6" s="409"/>
      <c r="QY6" s="409"/>
      <c r="QZ6" s="409"/>
      <c r="RA6" s="409"/>
      <c r="RB6" s="409"/>
      <c r="RC6" s="409"/>
      <c r="RD6" s="409"/>
      <c r="RE6" s="409"/>
      <c r="RF6" s="409"/>
      <c r="RG6" s="409"/>
      <c r="RH6" s="409"/>
      <c r="RI6" s="409"/>
      <c r="RJ6" s="409"/>
      <c r="RK6" s="409"/>
      <c r="RL6" s="409"/>
      <c r="RM6" s="409"/>
      <c r="RN6" s="409"/>
      <c r="RO6" s="409"/>
      <c r="RP6" s="409"/>
      <c r="RQ6" s="409"/>
      <c r="RR6" s="409"/>
      <c r="RS6" s="409"/>
      <c r="RT6" s="409"/>
      <c r="RU6" s="409"/>
      <c r="RV6" s="409"/>
      <c r="RW6" s="409"/>
      <c r="RX6" s="409"/>
      <c r="RY6" s="409"/>
      <c r="RZ6" s="409"/>
      <c r="SA6" s="409"/>
      <c r="SB6" s="409"/>
      <c r="SC6" s="409"/>
      <c r="SD6" s="409"/>
      <c r="SE6" s="409"/>
      <c r="SF6" s="409"/>
      <c r="SG6" s="409"/>
      <c r="SH6" s="409"/>
      <c r="SI6" s="409"/>
      <c r="SJ6" s="409"/>
      <c r="SK6" s="409"/>
      <c r="SL6" s="409"/>
      <c r="SM6" s="409"/>
      <c r="SN6" s="409"/>
      <c r="SO6" s="409"/>
      <c r="SP6" s="409"/>
      <c r="SQ6" s="409"/>
      <c r="SR6" s="409"/>
      <c r="SS6" s="409"/>
      <c r="ST6" s="409"/>
      <c r="SU6" s="409"/>
      <c r="SV6" s="409"/>
      <c r="SW6" s="409"/>
      <c r="SX6" s="409"/>
      <c r="SY6" s="409"/>
      <c r="SZ6" s="409"/>
      <c r="TA6" s="409"/>
      <c r="TB6" s="409"/>
      <c r="TC6" s="409"/>
      <c r="TD6" s="409"/>
      <c r="TE6" s="409"/>
      <c r="TF6" s="409"/>
      <c r="TG6" s="409"/>
      <c r="TH6" s="409"/>
      <c r="TI6" s="409"/>
      <c r="TJ6" s="409"/>
      <c r="TK6" s="409"/>
      <c r="TL6" s="409"/>
      <c r="TM6" s="409"/>
      <c r="TN6" s="409"/>
      <c r="TO6" s="409"/>
      <c r="TP6" s="409"/>
      <c r="TQ6" s="409"/>
      <c r="TR6" s="409"/>
      <c r="TS6" s="409"/>
      <c r="TT6" s="409"/>
      <c r="TU6" s="409"/>
      <c r="TV6" s="409"/>
      <c r="TW6" s="409"/>
      <c r="TX6" s="409"/>
      <c r="TY6" s="409"/>
      <c r="TZ6" s="409"/>
      <c r="UA6" s="409"/>
      <c r="UB6" s="409"/>
      <c r="UC6" s="409"/>
      <c r="UD6" s="409"/>
      <c r="UE6" s="409"/>
      <c r="UF6" s="409"/>
      <c r="UG6" s="409"/>
      <c r="UH6" s="409"/>
      <c r="UI6" s="409"/>
      <c r="UJ6" s="409"/>
      <c r="UK6" s="409"/>
      <c r="UL6" s="409"/>
      <c r="UM6" s="409"/>
      <c r="UN6" s="409"/>
      <c r="UO6" s="409"/>
      <c r="UP6" s="409"/>
      <c r="UQ6" s="409"/>
      <c r="UR6" s="409"/>
      <c r="US6" s="409"/>
      <c r="UT6" s="409"/>
      <c r="UU6" s="409"/>
      <c r="UV6" s="409"/>
      <c r="UW6" s="409"/>
      <c r="UX6" s="409"/>
      <c r="UY6" s="409"/>
      <c r="UZ6" s="409"/>
      <c r="VA6" s="409"/>
      <c r="VB6" s="409"/>
      <c r="VC6" s="409"/>
      <c r="VD6" s="409"/>
      <c r="VE6" s="409"/>
      <c r="VF6" s="409"/>
      <c r="VG6" s="409"/>
      <c r="VH6" s="409"/>
      <c r="VI6" s="409"/>
      <c r="VJ6" s="409"/>
      <c r="VK6" s="409"/>
      <c r="VL6" s="409"/>
      <c r="VM6" s="409"/>
      <c r="VN6" s="409"/>
      <c r="VO6" s="409"/>
      <c r="VP6" s="409"/>
      <c r="VQ6" s="409"/>
      <c r="VR6" s="409"/>
      <c r="VS6" s="409"/>
      <c r="VT6" s="412" t="s">
        <v>1839</v>
      </c>
    </row>
    <row r="7" spans="1:592" s="170" customFormat="1" ht="15.95" customHeight="1">
      <c r="A7" s="394"/>
      <c r="B7" s="394"/>
      <c r="C7" s="171"/>
      <c r="D7" s="171"/>
      <c r="E7" s="399"/>
      <c r="F7" s="400"/>
      <c r="G7" s="401"/>
      <c r="H7" s="405"/>
      <c r="I7" s="406"/>
      <c r="J7" s="406"/>
      <c r="K7" s="407"/>
      <c r="L7" s="172"/>
      <c r="M7" s="415">
        <v>44713</v>
      </c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>
        <v>44743</v>
      </c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>
        <v>44774</v>
      </c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>
        <v>44805</v>
      </c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15"/>
      <c r="EC7" s="415"/>
      <c r="ED7" s="415"/>
      <c r="EE7" s="415">
        <v>44835</v>
      </c>
      <c r="EF7" s="415"/>
      <c r="EG7" s="415"/>
      <c r="EH7" s="415"/>
      <c r="EI7" s="415"/>
      <c r="EJ7" s="415"/>
      <c r="EK7" s="415"/>
      <c r="EL7" s="415"/>
      <c r="EM7" s="415"/>
      <c r="EN7" s="415"/>
      <c r="EO7" s="415"/>
      <c r="EP7" s="415"/>
      <c r="EQ7" s="415"/>
      <c r="ER7" s="415"/>
      <c r="ES7" s="415"/>
      <c r="ET7" s="415"/>
      <c r="EU7" s="415"/>
      <c r="EV7" s="415"/>
      <c r="EW7" s="415"/>
      <c r="EX7" s="415"/>
      <c r="EY7" s="415"/>
      <c r="EZ7" s="415"/>
      <c r="FA7" s="415"/>
      <c r="FB7" s="415"/>
      <c r="FC7" s="415"/>
      <c r="FD7" s="415"/>
      <c r="FE7" s="415"/>
      <c r="FF7" s="415"/>
      <c r="FG7" s="415"/>
      <c r="FH7" s="415"/>
      <c r="FI7" s="415"/>
      <c r="FJ7" s="415">
        <v>44866</v>
      </c>
      <c r="FK7" s="415"/>
      <c r="FL7" s="415"/>
      <c r="FM7" s="415"/>
      <c r="FN7" s="415"/>
      <c r="FO7" s="415"/>
      <c r="FP7" s="415"/>
      <c r="FQ7" s="415"/>
      <c r="FR7" s="415"/>
      <c r="FS7" s="415"/>
      <c r="FT7" s="415"/>
      <c r="FU7" s="415"/>
      <c r="FV7" s="415"/>
      <c r="FW7" s="415"/>
      <c r="FX7" s="415"/>
      <c r="FY7" s="415"/>
      <c r="FZ7" s="415"/>
      <c r="GA7" s="415"/>
      <c r="GB7" s="415"/>
      <c r="GC7" s="415"/>
      <c r="GD7" s="415"/>
      <c r="GE7" s="415"/>
      <c r="GF7" s="415"/>
      <c r="GG7" s="415"/>
      <c r="GH7" s="415"/>
      <c r="GI7" s="415"/>
      <c r="GJ7" s="415"/>
      <c r="GK7" s="415"/>
      <c r="GL7" s="415"/>
      <c r="GM7" s="415"/>
      <c r="GN7" s="415">
        <v>44896</v>
      </c>
      <c r="GO7" s="415"/>
      <c r="GP7" s="415"/>
      <c r="GQ7" s="415"/>
      <c r="GR7" s="415"/>
      <c r="GS7" s="415"/>
      <c r="GT7" s="415"/>
      <c r="GU7" s="415"/>
      <c r="GV7" s="415"/>
      <c r="GW7" s="415"/>
      <c r="GX7" s="415"/>
      <c r="GY7" s="415"/>
      <c r="GZ7" s="415"/>
      <c r="HA7" s="415"/>
      <c r="HB7" s="415"/>
      <c r="HC7" s="415"/>
      <c r="HD7" s="415"/>
      <c r="HE7" s="415"/>
      <c r="HF7" s="415"/>
      <c r="HG7" s="415"/>
      <c r="HH7" s="415"/>
      <c r="HI7" s="415"/>
      <c r="HJ7" s="415"/>
      <c r="HK7" s="415"/>
      <c r="HL7" s="415"/>
      <c r="HM7" s="415"/>
      <c r="HN7" s="415"/>
      <c r="HO7" s="415"/>
      <c r="HP7" s="415"/>
      <c r="HQ7" s="415"/>
      <c r="HR7" s="415"/>
      <c r="HS7" s="415">
        <v>44927</v>
      </c>
      <c r="HT7" s="415"/>
      <c r="HU7" s="415"/>
      <c r="HV7" s="415"/>
      <c r="HW7" s="415"/>
      <c r="HX7" s="415"/>
      <c r="HY7" s="415"/>
      <c r="HZ7" s="415"/>
      <c r="IA7" s="415"/>
      <c r="IB7" s="415"/>
      <c r="IC7" s="415"/>
      <c r="ID7" s="415"/>
      <c r="IE7" s="415"/>
      <c r="IF7" s="415"/>
      <c r="IG7" s="415"/>
      <c r="IH7" s="415"/>
      <c r="II7" s="415"/>
      <c r="IJ7" s="415"/>
      <c r="IK7" s="415"/>
      <c r="IL7" s="415"/>
      <c r="IM7" s="415"/>
      <c r="IN7" s="415"/>
      <c r="IO7" s="415"/>
      <c r="IP7" s="415"/>
      <c r="IQ7" s="415"/>
      <c r="IR7" s="415"/>
      <c r="IS7" s="415"/>
      <c r="IT7" s="415"/>
      <c r="IU7" s="415"/>
      <c r="IV7" s="415"/>
      <c r="IW7" s="415"/>
      <c r="IX7" s="415">
        <v>44958</v>
      </c>
      <c r="IY7" s="415"/>
      <c r="IZ7" s="415"/>
      <c r="JA7" s="415"/>
      <c r="JB7" s="415"/>
      <c r="JC7" s="415"/>
      <c r="JD7" s="415"/>
      <c r="JE7" s="415"/>
      <c r="JF7" s="415"/>
      <c r="JG7" s="415"/>
      <c r="JH7" s="415"/>
      <c r="JI7" s="415"/>
      <c r="JJ7" s="415"/>
      <c r="JK7" s="415"/>
      <c r="JL7" s="415"/>
      <c r="JM7" s="415"/>
      <c r="JN7" s="415"/>
      <c r="JO7" s="415"/>
      <c r="JP7" s="415"/>
      <c r="JQ7" s="415"/>
      <c r="JR7" s="415"/>
      <c r="JS7" s="415"/>
      <c r="JT7" s="415"/>
      <c r="JU7" s="415"/>
      <c r="JV7" s="415"/>
      <c r="JW7" s="415"/>
      <c r="JX7" s="415"/>
      <c r="JY7" s="415"/>
      <c r="JZ7" s="415">
        <v>44986</v>
      </c>
      <c r="KA7" s="415"/>
      <c r="KB7" s="415"/>
      <c r="KC7" s="415"/>
      <c r="KD7" s="415"/>
      <c r="KE7" s="415"/>
      <c r="KF7" s="415"/>
      <c r="KG7" s="415"/>
      <c r="KH7" s="415"/>
      <c r="KI7" s="415"/>
      <c r="KJ7" s="415"/>
      <c r="KK7" s="415"/>
      <c r="KL7" s="415"/>
      <c r="KM7" s="415"/>
      <c r="KN7" s="415"/>
      <c r="KO7" s="415"/>
      <c r="KP7" s="415"/>
      <c r="KQ7" s="415"/>
      <c r="KR7" s="415"/>
      <c r="KS7" s="415"/>
      <c r="KT7" s="415"/>
      <c r="KU7" s="415"/>
      <c r="KV7" s="415"/>
      <c r="KW7" s="415"/>
      <c r="KX7" s="415"/>
      <c r="KY7" s="415"/>
      <c r="KZ7" s="415"/>
      <c r="LA7" s="415"/>
      <c r="LB7" s="415"/>
      <c r="LC7" s="415"/>
      <c r="LD7" s="415"/>
      <c r="LE7" s="415">
        <v>45017</v>
      </c>
      <c r="LF7" s="415"/>
      <c r="LG7" s="415"/>
      <c r="LH7" s="415"/>
      <c r="LI7" s="415"/>
      <c r="LJ7" s="415"/>
      <c r="LK7" s="415"/>
      <c r="LL7" s="415"/>
      <c r="LM7" s="415"/>
      <c r="LN7" s="415"/>
      <c r="LO7" s="415"/>
      <c r="LP7" s="415"/>
      <c r="LQ7" s="415"/>
      <c r="LR7" s="415"/>
      <c r="LS7" s="415"/>
      <c r="LT7" s="415"/>
      <c r="LU7" s="415"/>
      <c r="LV7" s="415"/>
      <c r="LW7" s="415"/>
      <c r="LX7" s="415"/>
      <c r="LY7" s="415"/>
      <c r="LZ7" s="415"/>
      <c r="MA7" s="415"/>
      <c r="MB7" s="415"/>
      <c r="MC7" s="415"/>
      <c r="MD7" s="415"/>
      <c r="ME7" s="415"/>
      <c r="MF7" s="415"/>
      <c r="MG7" s="415"/>
      <c r="MH7" s="415"/>
      <c r="MI7" s="415">
        <v>45047</v>
      </c>
      <c r="MJ7" s="415"/>
      <c r="MK7" s="415"/>
      <c r="ML7" s="415"/>
      <c r="MM7" s="415"/>
      <c r="MN7" s="415"/>
      <c r="MO7" s="415"/>
      <c r="MP7" s="415"/>
      <c r="MQ7" s="415"/>
      <c r="MR7" s="415"/>
      <c r="MS7" s="415"/>
      <c r="MT7" s="415"/>
      <c r="MU7" s="415"/>
      <c r="MV7" s="415"/>
      <c r="MW7" s="415"/>
      <c r="MX7" s="415"/>
      <c r="MY7" s="415"/>
      <c r="MZ7" s="415"/>
      <c r="NA7" s="415"/>
      <c r="NB7" s="415"/>
      <c r="NC7" s="415"/>
      <c r="ND7" s="415"/>
      <c r="NE7" s="415"/>
      <c r="NF7" s="415"/>
      <c r="NG7" s="415"/>
      <c r="NH7" s="415"/>
      <c r="NI7" s="415"/>
      <c r="NJ7" s="415"/>
      <c r="NK7" s="415"/>
      <c r="NL7" s="415"/>
      <c r="NM7" s="415"/>
      <c r="NN7" s="415">
        <v>45078</v>
      </c>
      <c r="NO7" s="415"/>
      <c r="NP7" s="415"/>
      <c r="NQ7" s="415"/>
      <c r="NR7" s="415"/>
      <c r="NS7" s="415"/>
      <c r="NT7" s="415"/>
      <c r="NU7" s="415"/>
      <c r="NV7" s="415"/>
      <c r="NW7" s="415"/>
      <c r="NX7" s="415"/>
      <c r="NY7" s="415"/>
      <c r="NZ7" s="415"/>
      <c r="OA7" s="415"/>
      <c r="OB7" s="415"/>
      <c r="OC7" s="415"/>
      <c r="OD7" s="415"/>
      <c r="OE7" s="415"/>
      <c r="OF7" s="415"/>
      <c r="OG7" s="415"/>
      <c r="OH7" s="415"/>
      <c r="OI7" s="415"/>
      <c r="OJ7" s="415"/>
      <c r="OK7" s="415"/>
      <c r="OL7" s="415"/>
      <c r="OM7" s="415"/>
      <c r="ON7" s="415"/>
      <c r="OO7" s="415"/>
      <c r="OP7" s="415"/>
      <c r="OQ7" s="415"/>
      <c r="OR7" s="416">
        <v>45108</v>
      </c>
      <c r="OS7" s="417"/>
      <c r="OT7" s="417"/>
      <c r="OU7" s="417"/>
      <c r="OV7" s="417"/>
      <c r="OW7" s="417"/>
      <c r="OX7" s="417"/>
      <c r="OY7" s="417"/>
      <c r="OZ7" s="417"/>
      <c r="PA7" s="417"/>
      <c r="PB7" s="417"/>
      <c r="PC7" s="417"/>
      <c r="PD7" s="417"/>
      <c r="PE7" s="417"/>
      <c r="PF7" s="417"/>
      <c r="PG7" s="417"/>
      <c r="PH7" s="417"/>
      <c r="PI7" s="417"/>
      <c r="PJ7" s="417"/>
      <c r="PK7" s="417"/>
      <c r="PL7" s="417"/>
      <c r="PM7" s="417"/>
      <c r="PN7" s="417"/>
      <c r="PO7" s="417"/>
      <c r="PP7" s="417"/>
      <c r="PQ7" s="417"/>
      <c r="PR7" s="417"/>
      <c r="PS7" s="417"/>
      <c r="PT7" s="417"/>
      <c r="PU7" s="417"/>
      <c r="PV7" s="418"/>
      <c r="PW7" s="416">
        <v>45139</v>
      </c>
      <c r="PX7" s="417"/>
      <c r="PY7" s="417"/>
      <c r="PZ7" s="417"/>
      <c r="QA7" s="417"/>
      <c r="QB7" s="417"/>
      <c r="QC7" s="417"/>
      <c r="QD7" s="417"/>
      <c r="QE7" s="417"/>
      <c r="QF7" s="417"/>
      <c r="QG7" s="417"/>
      <c r="QH7" s="417"/>
      <c r="QI7" s="417"/>
      <c r="QJ7" s="417"/>
      <c r="QK7" s="417"/>
      <c r="QL7" s="417"/>
      <c r="QM7" s="417"/>
      <c r="QN7" s="417"/>
      <c r="QO7" s="417"/>
      <c r="QP7" s="417"/>
      <c r="QQ7" s="417"/>
      <c r="QR7" s="417"/>
      <c r="QS7" s="417"/>
      <c r="QT7" s="417"/>
      <c r="QU7" s="417"/>
      <c r="QV7" s="417"/>
      <c r="QW7" s="417"/>
      <c r="QX7" s="417"/>
      <c r="QY7" s="417"/>
      <c r="QZ7" s="417"/>
      <c r="RA7" s="418"/>
      <c r="RB7" s="416">
        <v>45170</v>
      </c>
      <c r="RC7" s="417"/>
      <c r="RD7" s="417"/>
      <c r="RE7" s="417"/>
      <c r="RF7" s="417"/>
      <c r="RG7" s="417"/>
      <c r="RH7" s="417"/>
      <c r="RI7" s="417"/>
      <c r="RJ7" s="417"/>
      <c r="RK7" s="417"/>
      <c r="RL7" s="417"/>
      <c r="RM7" s="417"/>
      <c r="RN7" s="417"/>
      <c r="RO7" s="417"/>
      <c r="RP7" s="417"/>
      <c r="RQ7" s="417"/>
      <c r="RR7" s="417"/>
      <c r="RS7" s="417"/>
      <c r="RT7" s="417"/>
      <c r="RU7" s="417"/>
      <c r="RV7" s="417"/>
      <c r="RW7" s="417"/>
      <c r="RX7" s="417"/>
      <c r="RY7" s="417"/>
      <c r="RZ7" s="417"/>
      <c r="SA7" s="417"/>
      <c r="SB7" s="417"/>
      <c r="SC7" s="417"/>
      <c r="SD7" s="417"/>
      <c r="SE7" s="418"/>
      <c r="SF7" s="416">
        <v>45200</v>
      </c>
      <c r="SG7" s="417"/>
      <c r="SH7" s="417"/>
      <c r="SI7" s="417"/>
      <c r="SJ7" s="417"/>
      <c r="SK7" s="417"/>
      <c r="SL7" s="417"/>
      <c r="SM7" s="417"/>
      <c r="SN7" s="417"/>
      <c r="SO7" s="417"/>
      <c r="SP7" s="417"/>
      <c r="SQ7" s="417"/>
      <c r="SR7" s="417"/>
      <c r="SS7" s="417"/>
      <c r="ST7" s="417"/>
      <c r="SU7" s="417"/>
      <c r="SV7" s="417"/>
      <c r="SW7" s="417"/>
      <c r="SX7" s="417"/>
      <c r="SY7" s="417"/>
      <c r="SZ7" s="417"/>
      <c r="TA7" s="417"/>
      <c r="TB7" s="417"/>
      <c r="TC7" s="417"/>
      <c r="TD7" s="417"/>
      <c r="TE7" s="417"/>
      <c r="TF7" s="417"/>
      <c r="TG7" s="417"/>
      <c r="TH7" s="417"/>
      <c r="TI7" s="417"/>
      <c r="TJ7" s="418"/>
      <c r="TK7" s="416">
        <v>45231</v>
      </c>
      <c r="TL7" s="417"/>
      <c r="TM7" s="417"/>
      <c r="TN7" s="417"/>
      <c r="TO7" s="417"/>
      <c r="TP7" s="417"/>
      <c r="TQ7" s="417"/>
      <c r="TR7" s="417"/>
      <c r="TS7" s="417"/>
      <c r="TT7" s="417"/>
      <c r="TU7" s="417"/>
      <c r="TV7" s="417"/>
      <c r="TW7" s="417"/>
      <c r="TX7" s="417"/>
      <c r="TY7" s="417"/>
      <c r="TZ7" s="417"/>
      <c r="UA7" s="417"/>
      <c r="UB7" s="417"/>
      <c r="UC7" s="417"/>
      <c r="UD7" s="417"/>
      <c r="UE7" s="417"/>
      <c r="UF7" s="417"/>
      <c r="UG7" s="417"/>
      <c r="UH7" s="417"/>
      <c r="UI7" s="417"/>
      <c r="UJ7" s="417"/>
      <c r="UK7" s="417"/>
      <c r="UL7" s="417"/>
      <c r="UM7" s="417"/>
      <c r="UN7" s="418"/>
      <c r="UO7" s="416">
        <v>45261</v>
      </c>
      <c r="UP7" s="417"/>
      <c r="UQ7" s="417"/>
      <c r="UR7" s="417"/>
      <c r="US7" s="417"/>
      <c r="UT7" s="417"/>
      <c r="UU7" s="417"/>
      <c r="UV7" s="417"/>
      <c r="UW7" s="417"/>
      <c r="UX7" s="417"/>
      <c r="UY7" s="417"/>
      <c r="UZ7" s="417"/>
      <c r="VA7" s="417"/>
      <c r="VB7" s="417"/>
      <c r="VC7" s="417"/>
      <c r="VD7" s="417"/>
      <c r="VE7" s="417"/>
      <c r="VF7" s="417"/>
      <c r="VG7" s="417"/>
      <c r="VH7" s="417"/>
      <c r="VI7" s="417"/>
      <c r="VJ7" s="417"/>
      <c r="VK7" s="417"/>
      <c r="VL7" s="417"/>
      <c r="VM7" s="417"/>
      <c r="VN7" s="417"/>
      <c r="VO7" s="417"/>
      <c r="VP7" s="417"/>
      <c r="VQ7" s="417"/>
      <c r="VR7" s="417"/>
      <c r="VS7" s="418"/>
      <c r="VT7" s="413"/>
    </row>
    <row r="8" spans="1:592" ht="15.6" customHeight="1">
      <c r="A8" s="395"/>
      <c r="B8" s="395"/>
      <c r="C8" s="173"/>
      <c r="D8" s="173"/>
      <c r="E8" s="174" t="s">
        <v>1840</v>
      </c>
      <c r="F8" s="174" t="s">
        <v>1841</v>
      </c>
      <c r="G8" s="175" t="s">
        <v>1842</v>
      </c>
      <c r="H8" s="408" t="s">
        <v>1843</v>
      </c>
      <c r="I8" s="408"/>
      <c r="J8" s="176" t="s">
        <v>1844</v>
      </c>
      <c r="K8" s="175" t="s">
        <v>1845</v>
      </c>
      <c r="L8" s="177"/>
      <c r="M8" s="419">
        <v>5</v>
      </c>
      <c r="N8" s="420"/>
      <c r="O8" s="420"/>
      <c r="P8" s="420"/>
      <c r="Q8" s="420"/>
      <c r="R8" s="420">
        <f>M8+5</f>
        <v>10</v>
      </c>
      <c r="S8" s="420"/>
      <c r="T8" s="420"/>
      <c r="U8" s="420"/>
      <c r="V8" s="420"/>
      <c r="W8" s="420">
        <f>R8+5</f>
        <v>15</v>
      </c>
      <c r="X8" s="420"/>
      <c r="Y8" s="420"/>
      <c r="Z8" s="420"/>
      <c r="AA8" s="420"/>
      <c r="AB8" s="420">
        <f>W8+5</f>
        <v>20</v>
      </c>
      <c r="AC8" s="420"/>
      <c r="AD8" s="420"/>
      <c r="AE8" s="420"/>
      <c r="AF8" s="420"/>
      <c r="AG8" s="420">
        <f>AB8+5</f>
        <v>25</v>
      </c>
      <c r="AH8" s="420"/>
      <c r="AI8" s="420"/>
      <c r="AJ8" s="420"/>
      <c r="AK8" s="420"/>
      <c r="AL8" s="420">
        <f>AG8+5</f>
        <v>30</v>
      </c>
      <c r="AM8" s="420"/>
      <c r="AN8" s="420"/>
      <c r="AO8" s="420"/>
      <c r="AP8" s="421"/>
      <c r="AQ8" s="419">
        <v>5</v>
      </c>
      <c r="AR8" s="420"/>
      <c r="AS8" s="420"/>
      <c r="AT8" s="420"/>
      <c r="AU8" s="420"/>
      <c r="AV8" s="420">
        <f>AQ8+5</f>
        <v>10</v>
      </c>
      <c r="AW8" s="420"/>
      <c r="AX8" s="420"/>
      <c r="AY8" s="420"/>
      <c r="AZ8" s="420"/>
      <c r="BA8" s="420">
        <f>AV8+5</f>
        <v>15</v>
      </c>
      <c r="BB8" s="420"/>
      <c r="BC8" s="420"/>
      <c r="BD8" s="420"/>
      <c r="BE8" s="420"/>
      <c r="BF8" s="420">
        <f>BA8+5</f>
        <v>20</v>
      </c>
      <c r="BG8" s="420"/>
      <c r="BH8" s="420"/>
      <c r="BI8" s="420"/>
      <c r="BJ8" s="420"/>
      <c r="BK8" s="420">
        <f>BF8+5</f>
        <v>25</v>
      </c>
      <c r="BL8" s="420"/>
      <c r="BM8" s="420"/>
      <c r="BN8" s="420"/>
      <c r="BO8" s="420"/>
      <c r="BP8" s="420">
        <f>BK8+5</f>
        <v>30</v>
      </c>
      <c r="BQ8" s="420"/>
      <c r="BR8" s="420"/>
      <c r="BS8" s="420"/>
      <c r="BT8" s="420"/>
      <c r="BU8" s="421"/>
      <c r="BV8" s="419">
        <v>5</v>
      </c>
      <c r="BW8" s="420"/>
      <c r="BX8" s="420"/>
      <c r="BY8" s="420"/>
      <c r="BZ8" s="420"/>
      <c r="CA8" s="420">
        <f>BV8+5</f>
        <v>10</v>
      </c>
      <c r="CB8" s="420"/>
      <c r="CC8" s="420"/>
      <c r="CD8" s="420"/>
      <c r="CE8" s="420"/>
      <c r="CF8" s="420">
        <f>CA8+5</f>
        <v>15</v>
      </c>
      <c r="CG8" s="420"/>
      <c r="CH8" s="420"/>
      <c r="CI8" s="420"/>
      <c r="CJ8" s="420"/>
      <c r="CK8" s="420">
        <f>CF8+5</f>
        <v>20</v>
      </c>
      <c r="CL8" s="420"/>
      <c r="CM8" s="420"/>
      <c r="CN8" s="420"/>
      <c r="CO8" s="420"/>
      <c r="CP8" s="420">
        <f>CK8+5</f>
        <v>25</v>
      </c>
      <c r="CQ8" s="420"/>
      <c r="CR8" s="420"/>
      <c r="CS8" s="420"/>
      <c r="CT8" s="420"/>
      <c r="CU8" s="420">
        <f>CP8+5</f>
        <v>30</v>
      </c>
      <c r="CV8" s="420"/>
      <c r="CW8" s="420"/>
      <c r="CX8" s="420"/>
      <c r="CY8" s="420"/>
      <c r="CZ8" s="421"/>
      <c r="DA8" s="419">
        <f>CZ8+5</f>
        <v>5</v>
      </c>
      <c r="DB8" s="420"/>
      <c r="DC8" s="420"/>
      <c r="DD8" s="420"/>
      <c r="DE8" s="420"/>
      <c r="DF8" s="420">
        <f>DA8+5</f>
        <v>10</v>
      </c>
      <c r="DG8" s="420"/>
      <c r="DH8" s="420"/>
      <c r="DI8" s="420"/>
      <c r="DJ8" s="420"/>
      <c r="DK8" s="420">
        <f>DF8+5</f>
        <v>15</v>
      </c>
      <c r="DL8" s="420"/>
      <c r="DM8" s="420"/>
      <c r="DN8" s="420"/>
      <c r="DO8" s="420"/>
      <c r="DP8" s="420">
        <f>DK8+5</f>
        <v>20</v>
      </c>
      <c r="DQ8" s="420"/>
      <c r="DR8" s="420"/>
      <c r="DS8" s="420"/>
      <c r="DT8" s="420"/>
      <c r="DU8" s="420">
        <f>DP8+5</f>
        <v>25</v>
      </c>
      <c r="DV8" s="420"/>
      <c r="DW8" s="420"/>
      <c r="DX8" s="420"/>
      <c r="DY8" s="420"/>
      <c r="DZ8" s="420">
        <f>DU8+5</f>
        <v>30</v>
      </c>
      <c r="EA8" s="420"/>
      <c r="EB8" s="420"/>
      <c r="EC8" s="420"/>
      <c r="ED8" s="421"/>
      <c r="EE8" s="419">
        <v>5</v>
      </c>
      <c r="EF8" s="420"/>
      <c r="EG8" s="420"/>
      <c r="EH8" s="420"/>
      <c r="EI8" s="420"/>
      <c r="EJ8" s="420">
        <f>EE8+5</f>
        <v>10</v>
      </c>
      <c r="EK8" s="420"/>
      <c r="EL8" s="420"/>
      <c r="EM8" s="420"/>
      <c r="EN8" s="420"/>
      <c r="EO8" s="420">
        <f>EJ8+5</f>
        <v>15</v>
      </c>
      <c r="EP8" s="420"/>
      <c r="EQ8" s="420"/>
      <c r="ER8" s="420"/>
      <c r="ES8" s="420"/>
      <c r="ET8" s="420">
        <f>EO8+5</f>
        <v>20</v>
      </c>
      <c r="EU8" s="420"/>
      <c r="EV8" s="420"/>
      <c r="EW8" s="420"/>
      <c r="EX8" s="420"/>
      <c r="EY8" s="420">
        <f>ET8+5</f>
        <v>25</v>
      </c>
      <c r="EZ8" s="420"/>
      <c r="FA8" s="420"/>
      <c r="FB8" s="420"/>
      <c r="FC8" s="420"/>
      <c r="FD8" s="420">
        <f>EY8+5</f>
        <v>30</v>
      </c>
      <c r="FE8" s="420"/>
      <c r="FF8" s="420"/>
      <c r="FG8" s="420"/>
      <c r="FH8" s="420"/>
      <c r="FI8" s="421"/>
      <c r="FJ8" s="419">
        <f>FI8+5</f>
        <v>5</v>
      </c>
      <c r="FK8" s="420"/>
      <c r="FL8" s="420"/>
      <c r="FM8" s="420"/>
      <c r="FN8" s="420"/>
      <c r="FO8" s="420">
        <f>FJ8+5</f>
        <v>10</v>
      </c>
      <c r="FP8" s="420"/>
      <c r="FQ8" s="420"/>
      <c r="FR8" s="420"/>
      <c r="FS8" s="420"/>
      <c r="FT8" s="420">
        <f>FO8+5</f>
        <v>15</v>
      </c>
      <c r="FU8" s="420"/>
      <c r="FV8" s="420"/>
      <c r="FW8" s="420"/>
      <c r="FX8" s="420"/>
      <c r="FY8" s="420">
        <f>FT8+5</f>
        <v>20</v>
      </c>
      <c r="FZ8" s="420"/>
      <c r="GA8" s="420"/>
      <c r="GB8" s="420"/>
      <c r="GC8" s="420"/>
      <c r="GD8" s="420">
        <f>FY8+5</f>
        <v>25</v>
      </c>
      <c r="GE8" s="420"/>
      <c r="GF8" s="420"/>
      <c r="GG8" s="420"/>
      <c r="GH8" s="420"/>
      <c r="GI8" s="420">
        <f>GD8+5</f>
        <v>30</v>
      </c>
      <c r="GJ8" s="420"/>
      <c r="GK8" s="420"/>
      <c r="GL8" s="420"/>
      <c r="GM8" s="421"/>
      <c r="GN8" s="419">
        <v>5</v>
      </c>
      <c r="GO8" s="420"/>
      <c r="GP8" s="420"/>
      <c r="GQ8" s="420"/>
      <c r="GR8" s="420"/>
      <c r="GS8" s="420">
        <f>GN8+5</f>
        <v>10</v>
      </c>
      <c r="GT8" s="420"/>
      <c r="GU8" s="420"/>
      <c r="GV8" s="420"/>
      <c r="GW8" s="420"/>
      <c r="GX8" s="420">
        <f>GS8+5</f>
        <v>15</v>
      </c>
      <c r="GY8" s="420"/>
      <c r="GZ8" s="420"/>
      <c r="HA8" s="420"/>
      <c r="HB8" s="420"/>
      <c r="HC8" s="420">
        <f>GX8+5</f>
        <v>20</v>
      </c>
      <c r="HD8" s="420"/>
      <c r="HE8" s="420"/>
      <c r="HF8" s="420"/>
      <c r="HG8" s="420"/>
      <c r="HH8" s="420">
        <f>HC8+5</f>
        <v>25</v>
      </c>
      <c r="HI8" s="420"/>
      <c r="HJ8" s="420"/>
      <c r="HK8" s="420"/>
      <c r="HL8" s="420"/>
      <c r="HM8" s="420">
        <f>HH8+5</f>
        <v>30</v>
      </c>
      <c r="HN8" s="420"/>
      <c r="HO8" s="420"/>
      <c r="HP8" s="420"/>
      <c r="HQ8" s="420"/>
      <c r="HR8" s="421"/>
      <c r="HS8" s="419">
        <v>5</v>
      </c>
      <c r="HT8" s="420"/>
      <c r="HU8" s="420"/>
      <c r="HV8" s="420"/>
      <c r="HW8" s="420"/>
      <c r="HX8" s="420">
        <f>HS8+5</f>
        <v>10</v>
      </c>
      <c r="HY8" s="420"/>
      <c r="HZ8" s="420"/>
      <c r="IA8" s="420"/>
      <c r="IB8" s="420"/>
      <c r="IC8" s="420">
        <f>HX8+5</f>
        <v>15</v>
      </c>
      <c r="ID8" s="420"/>
      <c r="IE8" s="420"/>
      <c r="IF8" s="420"/>
      <c r="IG8" s="420"/>
      <c r="IH8" s="420">
        <f>IC8+5</f>
        <v>20</v>
      </c>
      <c r="II8" s="420"/>
      <c r="IJ8" s="420"/>
      <c r="IK8" s="420"/>
      <c r="IL8" s="420"/>
      <c r="IM8" s="420">
        <f>IH8+5</f>
        <v>25</v>
      </c>
      <c r="IN8" s="420"/>
      <c r="IO8" s="420"/>
      <c r="IP8" s="420"/>
      <c r="IQ8" s="420"/>
      <c r="IR8" s="420">
        <f>IM8+5</f>
        <v>30</v>
      </c>
      <c r="IS8" s="420"/>
      <c r="IT8" s="420"/>
      <c r="IU8" s="420"/>
      <c r="IV8" s="420"/>
      <c r="IW8" s="421"/>
      <c r="IX8" s="419">
        <f>IW8+5</f>
        <v>5</v>
      </c>
      <c r="IY8" s="420"/>
      <c r="IZ8" s="420"/>
      <c r="JA8" s="420"/>
      <c r="JB8" s="420"/>
      <c r="JC8" s="420">
        <f>IX8+5</f>
        <v>10</v>
      </c>
      <c r="JD8" s="420"/>
      <c r="JE8" s="420"/>
      <c r="JF8" s="420"/>
      <c r="JG8" s="420"/>
      <c r="JH8" s="420">
        <f>JC8+5</f>
        <v>15</v>
      </c>
      <c r="JI8" s="420"/>
      <c r="JJ8" s="420"/>
      <c r="JK8" s="420"/>
      <c r="JL8" s="420"/>
      <c r="JM8" s="420">
        <f>JH8+5</f>
        <v>20</v>
      </c>
      <c r="JN8" s="420"/>
      <c r="JO8" s="420"/>
      <c r="JP8" s="420"/>
      <c r="JQ8" s="420"/>
      <c r="JR8" s="420">
        <f>JM8+5</f>
        <v>25</v>
      </c>
      <c r="JS8" s="420"/>
      <c r="JT8" s="420"/>
      <c r="JU8" s="420"/>
      <c r="JV8" s="420"/>
      <c r="JW8" s="420">
        <f>JR8+5</f>
        <v>30</v>
      </c>
      <c r="JX8" s="420"/>
      <c r="JY8" s="421"/>
      <c r="JZ8" s="419">
        <v>5</v>
      </c>
      <c r="KA8" s="420"/>
      <c r="KB8" s="420"/>
      <c r="KC8" s="420"/>
      <c r="KD8" s="420"/>
      <c r="KE8" s="420">
        <f>JZ8+5</f>
        <v>10</v>
      </c>
      <c r="KF8" s="420"/>
      <c r="KG8" s="420"/>
      <c r="KH8" s="420"/>
      <c r="KI8" s="420"/>
      <c r="KJ8" s="420">
        <f>KE8+5</f>
        <v>15</v>
      </c>
      <c r="KK8" s="420"/>
      <c r="KL8" s="420"/>
      <c r="KM8" s="420"/>
      <c r="KN8" s="420"/>
      <c r="KO8" s="420">
        <f>KJ8+5</f>
        <v>20</v>
      </c>
      <c r="KP8" s="420"/>
      <c r="KQ8" s="420"/>
      <c r="KR8" s="420"/>
      <c r="KS8" s="420"/>
      <c r="KT8" s="420">
        <f>KO8+5</f>
        <v>25</v>
      </c>
      <c r="KU8" s="420"/>
      <c r="KV8" s="420"/>
      <c r="KW8" s="420"/>
      <c r="KX8" s="420"/>
      <c r="KY8" s="420">
        <f>KT8+5</f>
        <v>30</v>
      </c>
      <c r="KZ8" s="420"/>
      <c r="LA8" s="420"/>
      <c r="LB8" s="420"/>
      <c r="LC8" s="420"/>
      <c r="LD8" s="421"/>
      <c r="LE8" s="419">
        <f>LD8+5</f>
        <v>5</v>
      </c>
      <c r="LF8" s="420"/>
      <c r="LG8" s="420"/>
      <c r="LH8" s="420"/>
      <c r="LI8" s="420"/>
      <c r="LJ8" s="420">
        <f>LE8+5</f>
        <v>10</v>
      </c>
      <c r="LK8" s="420"/>
      <c r="LL8" s="420"/>
      <c r="LM8" s="420"/>
      <c r="LN8" s="420"/>
      <c r="LO8" s="420">
        <f>LJ8+5</f>
        <v>15</v>
      </c>
      <c r="LP8" s="420"/>
      <c r="LQ8" s="420"/>
      <c r="LR8" s="420"/>
      <c r="LS8" s="420"/>
      <c r="LT8" s="420">
        <f>LO8+5</f>
        <v>20</v>
      </c>
      <c r="LU8" s="420"/>
      <c r="LV8" s="420"/>
      <c r="LW8" s="420"/>
      <c r="LX8" s="420"/>
      <c r="LY8" s="420">
        <f>LT8+5</f>
        <v>25</v>
      </c>
      <c r="LZ8" s="420"/>
      <c r="MA8" s="420"/>
      <c r="MB8" s="420"/>
      <c r="MC8" s="420"/>
      <c r="MD8" s="420">
        <f>LY8+5</f>
        <v>30</v>
      </c>
      <c r="ME8" s="420"/>
      <c r="MF8" s="420"/>
      <c r="MG8" s="420"/>
      <c r="MH8" s="421"/>
      <c r="MI8" s="419">
        <v>5</v>
      </c>
      <c r="MJ8" s="420"/>
      <c r="MK8" s="420"/>
      <c r="ML8" s="420"/>
      <c r="MM8" s="420"/>
      <c r="MN8" s="420">
        <f>MI8+5</f>
        <v>10</v>
      </c>
      <c r="MO8" s="420"/>
      <c r="MP8" s="420"/>
      <c r="MQ8" s="420"/>
      <c r="MR8" s="420"/>
      <c r="MS8" s="420">
        <f>MN8+5</f>
        <v>15</v>
      </c>
      <c r="MT8" s="420"/>
      <c r="MU8" s="420"/>
      <c r="MV8" s="420"/>
      <c r="MW8" s="420"/>
      <c r="MX8" s="420">
        <f>MS8+5</f>
        <v>20</v>
      </c>
      <c r="MY8" s="420"/>
      <c r="MZ8" s="420"/>
      <c r="NA8" s="420"/>
      <c r="NB8" s="420"/>
      <c r="NC8" s="420">
        <f>MX8+5</f>
        <v>25</v>
      </c>
      <c r="ND8" s="420"/>
      <c r="NE8" s="420"/>
      <c r="NF8" s="420"/>
      <c r="NG8" s="420"/>
      <c r="NH8" s="420">
        <f>NC8+5</f>
        <v>30</v>
      </c>
      <c r="NI8" s="420"/>
      <c r="NJ8" s="420"/>
      <c r="NK8" s="420"/>
      <c r="NL8" s="420"/>
      <c r="NM8" s="421"/>
      <c r="NN8" s="419">
        <f>NM8+5</f>
        <v>5</v>
      </c>
      <c r="NO8" s="420"/>
      <c r="NP8" s="420"/>
      <c r="NQ8" s="420"/>
      <c r="NR8" s="420"/>
      <c r="NS8" s="420">
        <f>NN8+5</f>
        <v>10</v>
      </c>
      <c r="NT8" s="420"/>
      <c r="NU8" s="420"/>
      <c r="NV8" s="420"/>
      <c r="NW8" s="420"/>
      <c r="NX8" s="420">
        <f>NS8+5</f>
        <v>15</v>
      </c>
      <c r="NY8" s="420"/>
      <c r="NZ8" s="420"/>
      <c r="OA8" s="420"/>
      <c r="OB8" s="420"/>
      <c r="OC8" s="420">
        <f>NX8+5</f>
        <v>20</v>
      </c>
      <c r="OD8" s="420"/>
      <c r="OE8" s="420"/>
      <c r="OF8" s="420"/>
      <c r="OG8" s="420"/>
      <c r="OH8" s="420">
        <f>OC8+5</f>
        <v>25</v>
      </c>
      <c r="OI8" s="420"/>
      <c r="OJ8" s="420"/>
      <c r="OK8" s="420"/>
      <c r="OL8" s="420"/>
      <c r="OM8" s="420">
        <f>OH8+5</f>
        <v>30</v>
      </c>
      <c r="ON8" s="420"/>
      <c r="OO8" s="420"/>
      <c r="OP8" s="420"/>
      <c r="OQ8" s="421"/>
      <c r="OR8" s="419">
        <v>5</v>
      </c>
      <c r="OS8" s="420"/>
      <c r="OT8" s="420"/>
      <c r="OU8" s="420"/>
      <c r="OV8" s="420"/>
      <c r="OW8" s="420">
        <f>OR8+5</f>
        <v>10</v>
      </c>
      <c r="OX8" s="420"/>
      <c r="OY8" s="420"/>
      <c r="OZ8" s="420"/>
      <c r="PA8" s="420"/>
      <c r="PB8" s="420">
        <f>OW8+5</f>
        <v>15</v>
      </c>
      <c r="PC8" s="420"/>
      <c r="PD8" s="420"/>
      <c r="PE8" s="420"/>
      <c r="PF8" s="420"/>
      <c r="PG8" s="420">
        <f>PB8+5</f>
        <v>20</v>
      </c>
      <c r="PH8" s="420"/>
      <c r="PI8" s="420"/>
      <c r="PJ8" s="420"/>
      <c r="PK8" s="420"/>
      <c r="PL8" s="420">
        <f>PG8+5</f>
        <v>25</v>
      </c>
      <c r="PM8" s="420"/>
      <c r="PN8" s="420"/>
      <c r="PO8" s="420"/>
      <c r="PP8" s="420"/>
      <c r="PQ8" s="420">
        <f>PL8+5</f>
        <v>30</v>
      </c>
      <c r="PR8" s="420"/>
      <c r="PS8" s="420"/>
      <c r="PT8" s="420"/>
      <c r="PU8" s="420"/>
      <c r="PV8" s="421"/>
      <c r="PW8" s="419">
        <v>5</v>
      </c>
      <c r="PX8" s="420"/>
      <c r="PY8" s="420"/>
      <c r="PZ8" s="420"/>
      <c r="QA8" s="420"/>
      <c r="QB8" s="420">
        <f>PW8+5</f>
        <v>10</v>
      </c>
      <c r="QC8" s="420"/>
      <c r="QD8" s="420"/>
      <c r="QE8" s="420"/>
      <c r="QF8" s="420"/>
      <c r="QG8" s="420">
        <f>QB8+5</f>
        <v>15</v>
      </c>
      <c r="QH8" s="420"/>
      <c r="QI8" s="420"/>
      <c r="QJ8" s="420"/>
      <c r="QK8" s="420"/>
      <c r="QL8" s="420">
        <f>QG8+5</f>
        <v>20</v>
      </c>
      <c r="QM8" s="420"/>
      <c r="QN8" s="420"/>
      <c r="QO8" s="420"/>
      <c r="QP8" s="420"/>
      <c r="QQ8" s="420">
        <f>QL8+5</f>
        <v>25</v>
      </c>
      <c r="QR8" s="420"/>
      <c r="QS8" s="420"/>
      <c r="QT8" s="420"/>
      <c r="QU8" s="420"/>
      <c r="QV8" s="420">
        <f>QQ8+5</f>
        <v>30</v>
      </c>
      <c r="QW8" s="420"/>
      <c r="QX8" s="420"/>
      <c r="QY8" s="420"/>
      <c r="QZ8" s="420"/>
      <c r="RA8" s="421"/>
      <c r="RB8" s="419">
        <f>RA8+5</f>
        <v>5</v>
      </c>
      <c r="RC8" s="420"/>
      <c r="RD8" s="420"/>
      <c r="RE8" s="420"/>
      <c r="RF8" s="420"/>
      <c r="RG8" s="420">
        <f>RB8+5</f>
        <v>10</v>
      </c>
      <c r="RH8" s="420"/>
      <c r="RI8" s="420"/>
      <c r="RJ8" s="420"/>
      <c r="RK8" s="420"/>
      <c r="RL8" s="420">
        <f>RG8+5</f>
        <v>15</v>
      </c>
      <c r="RM8" s="420"/>
      <c r="RN8" s="420"/>
      <c r="RO8" s="420"/>
      <c r="RP8" s="420"/>
      <c r="RQ8" s="420">
        <f>RL8+5</f>
        <v>20</v>
      </c>
      <c r="RR8" s="420"/>
      <c r="RS8" s="420"/>
      <c r="RT8" s="420"/>
      <c r="RU8" s="420"/>
      <c r="RV8" s="420">
        <f>RQ8+5</f>
        <v>25</v>
      </c>
      <c r="RW8" s="420"/>
      <c r="RX8" s="420"/>
      <c r="RY8" s="420"/>
      <c r="RZ8" s="420"/>
      <c r="SA8" s="420">
        <f>RV8+5</f>
        <v>30</v>
      </c>
      <c r="SB8" s="420"/>
      <c r="SC8" s="420"/>
      <c r="SD8" s="420"/>
      <c r="SE8" s="421"/>
      <c r="SF8" s="419">
        <v>5</v>
      </c>
      <c r="SG8" s="420"/>
      <c r="SH8" s="420"/>
      <c r="SI8" s="420"/>
      <c r="SJ8" s="420"/>
      <c r="SK8" s="420">
        <f>SF8+5</f>
        <v>10</v>
      </c>
      <c r="SL8" s="420"/>
      <c r="SM8" s="420"/>
      <c r="SN8" s="420"/>
      <c r="SO8" s="420"/>
      <c r="SP8" s="420">
        <f>SK8+5</f>
        <v>15</v>
      </c>
      <c r="SQ8" s="420"/>
      <c r="SR8" s="420"/>
      <c r="SS8" s="420"/>
      <c r="ST8" s="420"/>
      <c r="SU8" s="420">
        <f>SP8+5</f>
        <v>20</v>
      </c>
      <c r="SV8" s="420"/>
      <c r="SW8" s="420"/>
      <c r="SX8" s="420"/>
      <c r="SY8" s="420"/>
      <c r="SZ8" s="420">
        <f>SU8+5</f>
        <v>25</v>
      </c>
      <c r="TA8" s="420"/>
      <c r="TB8" s="420"/>
      <c r="TC8" s="420"/>
      <c r="TD8" s="420"/>
      <c r="TE8" s="420">
        <f>SZ8+5</f>
        <v>30</v>
      </c>
      <c r="TF8" s="420"/>
      <c r="TG8" s="420"/>
      <c r="TH8" s="420"/>
      <c r="TI8" s="420"/>
      <c r="TJ8" s="421"/>
      <c r="TK8" s="419">
        <f>TJ8+5</f>
        <v>5</v>
      </c>
      <c r="TL8" s="420"/>
      <c r="TM8" s="420"/>
      <c r="TN8" s="420"/>
      <c r="TO8" s="420"/>
      <c r="TP8" s="420">
        <f>TK8+5</f>
        <v>10</v>
      </c>
      <c r="TQ8" s="420"/>
      <c r="TR8" s="420"/>
      <c r="TS8" s="420"/>
      <c r="TT8" s="420"/>
      <c r="TU8" s="420">
        <f>TP8+5</f>
        <v>15</v>
      </c>
      <c r="TV8" s="420"/>
      <c r="TW8" s="420"/>
      <c r="TX8" s="420"/>
      <c r="TY8" s="420"/>
      <c r="TZ8" s="420">
        <f>TU8+5</f>
        <v>20</v>
      </c>
      <c r="UA8" s="420"/>
      <c r="UB8" s="420"/>
      <c r="UC8" s="420"/>
      <c r="UD8" s="420"/>
      <c r="UE8" s="420">
        <f>TZ8+5</f>
        <v>25</v>
      </c>
      <c r="UF8" s="420"/>
      <c r="UG8" s="420"/>
      <c r="UH8" s="420"/>
      <c r="UI8" s="420"/>
      <c r="UJ8" s="420">
        <f>UE8+5</f>
        <v>30</v>
      </c>
      <c r="UK8" s="420"/>
      <c r="UL8" s="420"/>
      <c r="UM8" s="420"/>
      <c r="UN8" s="421"/>
      <c r="UO8" s="419">
        <v>5</v>
      </c>
      <c r="UP8" s="420"/>
      <c r="UQ8" s="420"/>
      <c r="UR8" s="420"/>
      <c r="US8" s="420"/>
      <c r="UT8" s="420">
        <f>UO8+5</f>
        <v>10</v>
      </c>
      <c r="UU8" s="420"/>
      <c r="UV8" s="420"/>
      <c r="UW8" s="420"/>
      <c r="UX8" s="420"/>
      <c r="UY8" s="420">
        <f>UT8+5</f>
        <v>15</v>
      </c>
      <c r="UZ8" s="420"/>
      <c r="VA8" s="420"/>
      <c r="VB8" s="420"/>
      <c r="VC8" s="420"/>
      <c r="VD8" s="420">
        <f>UY8+5</f>
        <v>20</v>
      </c>
      <c r="VE8" s="420"/>
      <c r="VF8" s="420"/>
      <c r="VG8" s="420"/>
      <c r="VH8" s="420"/>
      <c r="VI8" s="420">
        <f>VD8+5</f>
        <v>25</v>
      </c>
      <c r="VJ8" s="420"/>
      <c r="VK8" s="420"/>
      <c r="VL8" s="420"/>
      <c r="VM8" s="420"/>
      <c r="VN8" s="420">
        <f>VI8+5</f>
        <v>30</v>
      </c>
      <c r="VO8" s="420"/>
      <c r="VP8" s="420"/>
      <c r="VQ8" s="420"/>
      <c r="VR8" s="420"/>
      <c r="VS8" s="421"/>
      <c r="VT8" s="414"/>
    </row>
    <row r="9" spans="1:592" ht="12.6" customHeight="1">
      <c r="A9" s="424"/>
      <c r="B9" s="425"/>
      <c r="C9" s="425"/>
      <c r="D9" s="425"/>
      <c r="E9" s="425"/>
      <c r="F9" s="425"/>
      <c r="G9" s="425"/>
      <c r="H9" s="425"/>
      <c r="I9" s="426"/>
      <c r="J9" s="178"/>
      <c r="K9" s="179">
        <v>44621</v>
      </c>
      <c r="L9" s="180"/>
      <c r="M9" s="181">
        <v>44713</v>
      </c>
      <c r="N9" s="182">
        <v>44714</v>
      </c>
      <c r="O9" s="182">
        <v>44715</v>
      </c>
      <c r="P9" s="182">
        <v>44716</v>
      </c>
      <c r="Q9" s="182">
        <v>44717</v>
      </c>
      <c r="R9" s="182">
        <v>44718</v>
      </c>
      <c r="S9" s="182">
        <v>44719</v>
      </c>
      <c r="T9" s="182">
        <v>44720</v>
      </c>
      <c r="U9" s="182">
        <v>44721</v>
      </c>
      <c r="V9" s="182">
        <v>44722</v>
      </c>
      <c r="W9" s="182">
        <v>44723</v>
      </c>
      <c r="X9" s="182">
        <v>44724</v>
      </c>
      <c r="Y9" s="182">
        <v>44725</v>
      </c>
      <c r="Z9" s="182">
        <v>44726</v>
      </c>
      <c r="AA9" s="182">
        <v>44727</v>
      </c>
      <c r="AB9" s="182">
        <v>44728</v>
      </c>
      <c r="AC9" s="182">
        <v>44729</v>
      </c>
      <c r="AD9" s="182">
        <v>44730</v>
      </c>
      <c r="AE9" s="182">
        <v>44731</v>
      </c>
      <c r="AF9" s="182">
        <v>44732</v>
      </c>
      <c r="AG9" s="182">
        <v>44733</v>
      </c>
      <c r="AH9" s="182">
        <v>44734</v>
      </c>
      <c r="AI9" s="182">
        <v>44735</v>
      </c>
      <c r="AJ9" s="182">
        <v>44736</v>
      </c>
      <c r="AK9" s="182">
        <v>44737</v>
      </c>
      <c r="AL9" s="182">
        <v>44738</v>
      </c>
      <c r="AM9" s="182">
        <v>44739</v>
      </c>
      <c r="AN9" s="182">
        <v>44740</v>
      </c>
      <c r="AO9" s="182">
        <v>44741</v>
      </c>
      <c r="AP9" s="183">
        <v>44742</v>
      </c>
      <c r="AQ9" s="181">
        <v>44743</v>
      </c>
      <c r="AR9" s="182">
        <v>44744</v>
      </c>
      <c r="AS9" s="182">
        <v>44745</v>
      </c>
      <c r="AT9" s="182">
        <v>44746</v>
      </c>
      <c r="AU9" s="182">
        <v>44747</v>
      </c>
      <c r="AV9" s="182">
        <v>44748</v>
      </c>
      <c r="AW9" s="182">
        <v>44749</v>
      </c>
      <c r="AX9" s="182">
        <v>44750</v>
      </c>
      <c r="AY9" s="182">
        <v>44751</v>
      </c>
      <c r="AZ9" s="182">
        <v>44752</v>
      </c>
      <c r="BA9" s="182">
        <v>44753</v>
      </c>
      <c r="BB9" s="182">
        <v>44754</v>
      </c>
      <c r="BC9" s="182">
        <v>44755</v>
      </c>
      <c r="BD9" s="182">
        <v>44756</v>
      </c>
      <c r="BE9" s="182">
        <v>44757</v>
      </c>
      <c r="BF9" s="182">
        <v>44758</v>
      </c>
      <c r="BG9" s="182">
        <v>44759</v>
      </c>
      <c r="BH9" s="182">
        <v>44760</v>
      </c>
      <c r="BI9" s="182">
        <v>44761</v>
      </c>
      <c r="BJ9" s="182">
        <v>44762</v>
      </c>
      <c r="BK9" s="182">
        <v>44763</v>
      </c>
      <c r="BL9" s="182">
        <v>44764</v>
      </c>
      <c r="BM9" s="182">
        <v>44765</v>
      </c>
      <c r="BN9" s="182">
        <v>44766</v>
      </c>
      <c r="BO9" s="182">
        <v>44767</v>
      </c>
      <c r="BP9" s="182">
        <v>44768</v>
      </c>
      <c r="BQ9" s="182">
        <v>44769</v>
      </c>
      <c r="BR9" s="182">
        <v>44770</v>
      </c>
      <c r="BS9" s="182">
        <v>44771</v>
      </c>
      <c r="BT9" s="182">
        <v>44772</v>
      </c>
      <c r="BU9" s="183">
        <v>44773</v>
      </c>
      <c r="BV9" s="181">
        <v>44774</v>
      </c>
      <c r="BW9" s="182">
        <v>44775</v>
      </c>
      <c r="BX9" s="182">
        <v>44776</v>
      </c>
      <c r="BY9" s="182">
        <v>44777</v>
      </c>
      <c r="BZ9" s="182">
        <v>44778</v>
      </c>
      <c r="CA9" s="182">
        <v>44779</v>
      </c>
      <c r="CB9" s="182">
        <v>44780</v>
      </c>
      <c r="CC9" s="182">
        <v>44781</v>
      </c>
      <c r="CD9" s="182">
        <v>44782</v>
      </c>
      <c r="CE9" s="182">
        <v>44783</v>
      </c>
      <c r="CF9" s="182">
        <v>44784</v>
      </c>
      <c r="CG9" s="182">
        <v>44785</v>
      </c>
      <c r="CH9" s="182">
        <v>44786</v>
      </c>
      <c r="CI9" s="182">
        <v>44787</v>
      </c>
      <c r="CJ9" s="182">
        <v>44788</v>
      </c>
      <c r="CK9" s="182">
        <v>44789</v>
      </c>
      <c r="CL9" s="182">
        <v>44790</v>
      </c>
      <c r="CM9" s="182">
        <v>44791</v>
      </c>
      <c r="CN9" s="182">
        <v>44792</v>
      </c>
      <c r="CO9" s="182">
        <v>44793</v>
      </c>
      <c r="CP9" s="182">
        <v>44794</v>
      </c>
      <c r="CQ9" s="182">
        <v>44795</v>
      </c>
      <c r="CR9" s="182">
        <v>44796</v>
      </c>
      <c r="CS9" s="182">
        <v>44797</v>
      </c>
      <c r="CT9" s="182">
        <v>44798</v>
      </c>
      <c r="CU9" s="182">
        <v>44799</v>
      </c>
      <c r="CV9" s="182">
        <v>44800</v>
      </c>
      <c r="CW9" s="182">
        <v>44801</v>
      </c>
      <c r="CX9" s="182">
        <v>44802</v>
      </c>
      <c r="CY9" s="182">
        <v>44803</v>
      </c>
      <c r="CZ9" s="183">
        <v>44804</v>
      </c>
      <c r="DA9" s="181">
        <v>44805</v>
      </c>
      <c r="DB9" s="182">
        <v>44806</v>
      </c>
      <c r="DC9" s="182">
        <v>44807</v>
      </c>
      <c r="DD9" s="182">
        <v>44808</v>
      </c>
      <c r="DE9" s="182">
        <v>44809</v>
      </c>
      <c r="DF9" s="182">
        <v>44810</v>
      </c>
      <c r="DG9" s="182">
        <v>44811</v>
      </c>
      <c r="DH9" s="182">
        <v>44812</v>
      </c>
      <c r="DI9" s="182">
        <v>44813</v>
      </c>
      <c r="DJ9" s="182">
        <v>44814</v>
      </c>
      <c r="DK9" s="182">
        <v>44815</v>
      </c>
      <c r="DL9" s="182">
        <v>44816</v>
      </c>
      <c r="DM9" s="182">
        <v>44817</v>
      </c>
      <c r="DN9" s="182">
        <v>44818</v>
      </c>
      <c r="DO9" s="182">
        <v>44819</v>
      </c>
      <c r="DP9" s="182">
        <v>44820</v>
      </c>
      <c r="DQ9" s="182">
        <v>44821</v>
      </c>
      <c r="DR9" s="182">
        <v>44822</v>
      </c>
      <c r="DS9" s="182">
        <v>44823</v>
      </c>
      <c r="DT9" s="182">
        <v>44824</v>
      </c>
      <c r="DU9" s="182">
        <v>44825</v>
      </c>
      <c r="DV9" s="182">
        <v>44826</v>
      </c>
      <c r="DW9" s="182">
        <v>44827</v>
      </c>
      <c r="DX9" s="182">
        <v>44828</v>
      </c>
      <c r="DY9" s="182">
        <v>44829</v>
      </c>
      <c r="DZ9" s="182">
        <v>44830</v>
      </c>
      <c r="EA9" s="182">
        <v>44831</v>
      </c>
      <c r="EB9" s="182">
        <v>44832</v>
      </c>
      <c r="EC9" s="182">
        <v>44833</v>
      </c>
      <c r="ED9" s="183">
        <v>44834</v>
      </c>
      <c r="EE9" s="181">
        <v>44835</v>
      </c>
      <c r="EF9" s="182">
        <v>44836</v>
      </c>
      <c r="EG9" s="182">
        <v>44837</v>
      </c>
      <c r="EH9" s="182">
        <v>44838</v>
      </c>
      <c r="EI9" s="182">
        <v>44839</v>
      </c>
      <c r="EJ9" s="182">
        <v>44840</v>
      </c>
      <c r="EK9" s="182">
        <v>44841</v>
      </c>
      <c r="EL9" s="182">
        <v>44842</v>
      </c>
      <c r="EM9" s="182">
        <v>44843</v>
      </c>
      <c r="EN9" s="182">
        <v>44844</v>
      </c>
      <c r="EO9" s="182">
        <v>44845</v>
      </c>
      <c r="EP9" s="182">
        <v>44846</v>
      </c>
      <c r="EQ9" s="182">
        <v>44847</v>
      </c>
      <c r="ER9" s="182">
        <v>44848</v>
      </c>
      <c r="ES9" s="182">
        <v>44849</v>
      </c>
      <c r="ET9" s="182">
        <v>44850</v>
      </c>
      <c r="EU9" s="182">
        <v>44851</v>
      </c>
      <c r="EV9" s="182">
        <v>44852</v>
      </c>
      <c r="EW9" s="182">
        <v>44853</v>
      </c>
      <c r="EX9" s="182">
        <v>44854</v>
      </c>
      <c r="EY9" s="182">
        <v>44855</v>
      </c>
      <c r="EZ9" s="182">
        <v>44856</v>
      </c>
      <c r="FA9" s="182">
        <v>44857</v>
      </c>
      <c r="FB9" s="182">
        <v>44858</v>
      </c>
      <c r="FC9" s="182">
        <v>44859</v>
      </c>
      <c r="FD9" s="182">
        <v>44860</v>
      </c>
      <c r="FE9" s="182">
        <v>44861</v>
      </c>
      <c r="FF9" s="182">
        <v>44862</v>
      </c>
      <c r="FG9" s="182">
        <v>44863</v>
      </c>
      <c r="FH9" s="182">
        <v>44864</v>
      </c>
      <c r="FI9" s="183">
        <v>44865</v>
      </c>
      <c r="FJ9" s="181">
        <v>44866</v>
      </c>
      <c r="FK9" s="182">
        <v>44867</v>
      </c>
      <c r="FL9" s="182">
        <v>44868</v>
      </c>
      <c r="FM9" s="182">
        <v>44869</v>
      </c>
      <c r="FN9" s="182">
        <v>44870</v>
      </c>
      <c r="FO9" s="182">
        <v>44871</v>
      </c>
      <c r="FP9" s="182">
        <v>44872</v>
      </c>
      <c r="FQ9" s="182">
        <v>44873</v>
      </c>
      <c r="FR9" s="182">
        <v>44874</v>
      </c>
      <c r="FS9" s="182">
        <v>44875</v>
      </c>
      <c r="FT9" s="182">
        <v>44876</v>
      </c>
      <c r="FU9" s="182">
        <v>44877</v>
      </c>
      <c r="FV9" s="182">
        <v>44878</v>
      </c>
      <c r="FW9" s="182">
        <v>44879</v>
      </c>
      <c r="FX9" s="182">
        <v>44880</v>
      </c>
      <c r="FY9" s="182">
        <v>44881</v>
      </c>
      <c r="FZ9" s="182">
        <v>44882</v>
      </c>
      <c r="GA9" s="182">
        <v>44883</v>
      </c>
      <c r="GB9" s="182">
        <v>44884</v>
      </c>
      <c r="GC9" s="182">
        <v>44885</v>
      </c>
      <c r="GD9" s="182">
        <v>44886</v>
      </c>
      <c r="GE9" s="182">
        <v>44887</v>
      </c>
      <c r="GF9" s="182">
        <v>44888</v>
      </c>
      <c r="GG9" s="182">
        <v>44889</v>
      </c>
      <c r="GH9" s="182">
        <v>44890</v>
      </c>
      <c r="GI9" s="182">
        <v>44891</v>
      </c>
      <c r="GJ9" s="182">
        <v>44892</v>
      </c>
      <c r="GK9" s="182">
        <v>44893</v>
      </c>
      <c r="GL9" s="182">
        <v>44894</v>
      </c>
      <c r="GM9" s="183">
        <v>44895</v>
      </c>
      <c r="GN9" s="181">
        <v>44896</v>
      </c>
      <c r="GO9" s="182">
        <v>44897</v>
      </c>
      <c r="GP9" s="182">
        <v>44898</v>
      </c>
      <c r="GQ9" s="182">
        <v>44899</v>
      </c>
      <c r="GR9" s="182">
        <v>44900</v>
      </c>
      <c r="GS9" s="182">
        <v>44901</v>
      </c>
      <c r="GT9" s="182">
        <v>44902</v>
      </c>
      <c r="GU9" s="182">
        <v>44903</v>
      </c>
      <c r="GV9" s="182">
        <v>44904</v>
      </c>
      <c r="GW9" s="182">
        <v>44905</v>
      </c>
      <c r="GX9" s="182">
        <v>44906</v>
      </c>
      <c r="GY9" s="182">
        <v>44907</v>
      </c>
      <c r="GZ9" s="182">
        <v>44908</v>
      </c>
      <c r="HA9" s="182">
        <v>44909</v>
      </c>
      <c r="HB9" s="182">
        <v>44910</v>
      </c>
      <c r="HC9" s="182">
        <v>44911</v>
      </c>
      <c r="HD9" s="182">
        <v>44912</v>
      </c>
      <c r="HE9" s="182">
        <v>44913</v>
      </c>
      <c r="HF9" s="182">
        <v>44914</v>
      </c>
      <c r="HG9" s="182">
        <v>44915</v>
      </c>
      <c r="HH9" s="182">
        <v>44916</v>
      </c>
      <c r="HI9" s="182">
        <v>44917</v>
      </c>
      <c r="HJ9" s="182">
        <v>44918</v>
      </c>
      <c r="HK9" s="182">
        <v>44919</v>
      </c>
      <c r="HL9" s="182">
        <v>44920</v>
      </c>
      <c r="HM9" s="182">
        <v>44921</v>
      </c>
      <c r="HN9" s="182">
        <v>44922</v>
      </c>
      <c r="HO9" s="182">
        <v>44923</v>
      </c>
      <c r="HP9" s="182">
        <v>44924</v>
      </c>
      <c r="HQ9" s="182">
        <v>44925</v>
      </c>
      <c r="HR9" s="183">
        <v>44926</v>
      </c>
      <c r="HS9" s="181">
        <v>44927</v>
      </c>
      <c r="HT9" s="182">
        <v>44928</v>
      </c>
      <c r="HU9" s="182">
        <v>44929</v>
      </c>
      <c r="HV9" s="182">
        <v>44930</v>
      </c>
      <c r="HW9" s="182">
        <v>44931</v>
      </c>
      <c r="HX9" s="182">
        <v>44932</v>
      </c>
      <c r="HY9" s="182">
        <v>44933</v>
      </c>
      <c r="HZ9" s="182">
        <v>44934</v>
      </c>
      <c r="IA9" s="182">
        <v>44935</v>
      </c>
      <c r="IB9" s="182">
        <v>44936</v>
      </c>
      <c r="IC9" s="182">
        <v>44937</v>
      </c>
      <c r="ID9" s="182">
        <v>44938</v>
      </c>
      <c r="IE9" s="182">
        <v>44939</v>
      </c>
      <c r="IF9" s="182">
        <v>44940</v>
      </c>
      <c r="IG9" s="182">
        <v>44941</v>
      </c>
      <c r="IH9" s="182">
        <v>44942</v>
      </c>
      <c r="II9" s="182">
        <v>44943</v>
      </c>
      <c r="IJ9" s="182">
        <v>44944</v>
      </c>
      <c r="IK9" s="182">
        <v>44945</v>
      </c>
      <c r="IL9" s="182">
        <v>44946</v>
      </c>
      <c r="IM9" s="182">
        <v>44947</v>
      </c>
      <c r="IN9" s="182">
        <v>44948</v>
      </c>
      <c r="IO9" s="182">
        <v>44949</v>
      </c>
      <c r="IP9" s="182">
        <v>44950</v>
      </c>
      <c r="IQ9" s="182">
        <v>44951</v>
      </c>
      <c r="IR9" s="182">
        <v>44952</v>
      </c>
      <c r="IS9" s="182">
        <v>44953</v>
      </c>
      <c r="IT9" s="182">
        <v>44954</v>
      </c>
      <c r="IU9" s="182">
        <v>44955</v>
      </c>
      <c r="IV9" s="182">
        <v>44956</v>
      </c>
      <c r="IW9" s="183">
        <v>44957</v>
      </c>
      <c r="IX9" s="181">
        <v>44958</v>
      </c>
      <c r="IY9" s="182">
        <v>44959</v>
      </c>
      <c r="IZ9" s="182">
        <v>44960</v>
      </c>
      <c r="JA9" s="182">
        <v>44961</v>
      </c>
      <c r="JB9" s="182">
        <v>44962</v>
      </c>
      <c r="JC9" s="182">
        <v>44963</v>
      </c>
      <c r="JD9" s="182">
        <v>44964</v>
      </c>
      <c r="JE9" s="182">
        <v>44965</v>
      </c>
      <c r="JF9" s="182">
        <v>44966</v>
      </c>
      <c r="JG9" s="182">
        <v>44967</v>
      </c>
      <c r="JH9" s="182">
        <v>44968</v>
      </c>
      <c r="JI9" s="182">
        <v>44969</v>
      </c>
      <c r="JJ9" s="182">
        <v>44970</v>
      </c>
      <c r="JK9" s="182">
        <v>44971</v>
      </c>
      <c r="JL9" s="182">
        <v>44972</v>
      </c>
      <c r="JM9" s="182">
        <v>44973</v>
      </c>
      <c r="JN9" s="182">
        <v>44974</v>
      </c>
      <c r="JO9" s="182">
        <v>44975</v>
      </c>
      <c r="JP9" s="182">
        <v>44976</v>
      </c>
      <c r="JQ9" s="182">
        <v>44977</v>
      </c>
      <c r="JR9" s="182">
        <v>44978</v>
      </c>
      <c r="JS9" s="182">
        <v>44979</v>
      </c>
      <c r="JT9" s="182">
        <v>44980</v>
      </c>
      <c r="JU9" s="182">
        <v>44981</v>
      </c>
      <c r="JV9" s="182">
        <v>44982</v>
      </c>
      <c r="JW9" s="182">
        <v>44983</v>
      </c>
      <c r="JX9" s="182">
        <v>44984</v>
      </c>
      <c r="JY9" s="183">
        <v>44985</v>
      </c>
      <c r="JZ9" s="181">
        <v>44986</v>
      </c>
      <c r="KA9" s="182">
        <v>44987</v>
      </c>
      <c r="KB9" s="182">
        <v>44988</v>
      </c>
      <c r="KC9" s="182">
        <v>44989</v>
      </c>
      <c r="KD9" s="182">
        <v>44990</v>
      </c>
      <c r="KE9" s="182">
        <v>44991</v>
      </c>
      <c r="KF9" s="182">
        <v>44992</v>
      </c>
      <c r="KG9" s="182">
        <v>44993</v>
      </c>
      <c r="KH9" s="182">
        <v>44994</v>
      </c>
      <c r="KI9" s="182">
        <v>44995</v>
      </c>
      <c r="KJ9" s="182">
        <v>44996</v>
      </c>
      <c r="KK9" s="182">
        <v>44997</v>
      </c>
      <c r="KL9" s="182">
        <v>44998</v>
      </c>
      <c r="KM9" s="182">
        <v>44999</v>
      </c>
      <c r="KN9" s="182">
        <v>45000</v>
      </c>
      <c r="KO9" s="182">
        <v>45001</v>
      </c>
      <c r="KP9" s="182">
        <v>45002</v>
      </c>
      <c r="KQ9" s="182">
        <v>45003</v>
      </c>
      <c r="KR9" s="182">
        <v>45004</v>
      </c>
      <c r="KS9" s="182">
        <v>45005</v>
      </c>
      <c r="KT9" s="182">
        <v>45006</v>
      </c>
      <c r="KU9" s="182">
        <v>45007</v>
      </c>
      <c r="KV9" s="182">
        <v>45008</v>
      </c>
      <c r="KW9" s="182">
        <v>45009</v>
      </c>
      <c r="KX9" s="182">
        <v>45010</v>
      </c>
      <c r="KY9" s="182">
        <v>45011</v>
      </c>
      <c r="KZ9" s="182">
        <v>45012</v>
      </c>
      <c r="LA9" s="182">
        <v>45013</v>
      </c>
      <c r="LB9" s="182">
        <v>45014</v>
      </c>
      <c r="LC9" s="182">
        <v>45015</v>
      </c>
      <c r="LD9" s="183">
        <v>45016</v>
      </c>
      <c r="LE9" s="181">
        <v>45017</v>
      </c>
      <c r="LF9" s="182">
        <v>45018</v>
      </c>
      <c r="LG9" s="182">
        <v>45019</v>
      </c>
      <c r="LH9" s="182">
        <v>45020</v>
      </c>
      <c r="LI9" s="182">
        <v>45021</v>
      </c>
      <c r="LJ9" s="182">
        <v>45022</v>
      </c>
      <c r="LK9" s="182">
        <v>45023</v>
      </c>
      <c r="LL9" s="182">
        <v>45024</v>
      </c>
      <c r="LM9" s="182">
        <v>45025</v>
      </c>
      <c r="LN9" s="182">
        <v>45026</v>
      </c>
      <c r="LO9" s="182">
        <v>45027</v>
      </c>
      <c r="LP9" s="182">
        <v>45028</v>
      </c>
      <c r="LQ9" s="182">
        <v>45029</v>
      </c>
      <c r="LR9" s="182">
        <v>45030</v>
      </c>
      <c r="LS9" s="182">
        <v>45031</v>
      </c>
      <c r="LT9" s="182">
        <v>45032</v>
      </c>
      <c r="LU9" s="182">
        <v>45033</v>
      </c>
      <c r="LV9" s="182">
        <v>45034</v>
      </c>
      <c r="LW9" s="182">
        <v>45035</v>
      </c>
      <c r="LX9" s="182">
        <v>45036</v>
      </c>
      <c r="LY9" s="182">
        <v>45037</v>
      </c>
      <c r="LZ9" s="182">
        <v>45038</v>
      </c>
      <c r="MA9" s="182">
        <v>45039</v>
      </c>
      <c r="MB9" s="182">
        <v>45040</v>
      </c>
      <c r="MC9" s="182">
        <v>45041</v>
      </c>
      <c r="MD9" s="182">
        <v>45042</v>
      </c>
      <c r="ME9" s="182">
        <v>45043</v>
      </c>
      <c r="MF9" s="182">
        <v>45044</v>
      </c>
      <c r="MG9" s="182">
        <v>45045</v>
      </c>
      <c r="MH9" s="182">
        <v>45046</v>
      </c>
      <c r="MI9" s="182">
        <v>45047</v>
      </c>
      <c r="MJ9" s="182">
        <v>45048</v>
      </c>
      <c r="MK9" s="182">
        <v>45049</v>
      </c>
      <c r="ML9" s="182">
        <v>45050</v>
      </c>
      <c r="MM9" s="182">
        <v>45051</v>
      </c>
      <c r="MN9" s="182">
        <v>45052</v>
      </c>
      <c r="MO9" s="182">
        <v>45053</v>
      </c>
      <c r="MP9" s="182">
        <v>45054</v>
      </c>
      <c r="MQ9" s="182">
        <v>45055</v>
      </c>
      <c r="MR9" s="182">
        <v>45056</v>
      </c>
      <c r="MS9" s="182">
        <v>45057</v>
      </c>
      <c r="MT9" s="182">
        <v>45058</v>
      </c>
      <c r="MU9" s="182">
        <v>45059</v>
      </c>
      <c r="MV9" s="182">
        <v>45060</v>
      </c>
      <c r="MW9" s="182">
        <v>45061</v>
      </c>
      <c r="MX9" s="182">
        <v>45062</v>
      </c>
      <c r="MY9" s="182">
        <v>45063</v>
      </c>
      <c r="MZ9" s="182">
        <v>45064</v>
      </c>
      <c r="NA9" s="182">
        <v>45065</v>
      </c>
      <c r="NB9" s="182">
        <v>45066</v>
      </c>
      <c r="NC9" s="182">
        <v>45067</v>
      </c>
      <c r="ND9" s="182">
        <v>45068</v>
      </c>
      <c r="NE9" s="182">
        <v>45069</v>
      </c>
      <c r="NF9" s="182">
        <v>45070</v>
      </c>
      <c r="NG9" s="182">
        <v>45071</v>
      </c>
      <c r="NH9" s="182">
        <v>45072</v>
      </c>
      <c r="NI9" s="182">
        <v>45073</v>
      </c>
      <c r="NJ9" s="182">
        <v>45074</v>
      </c>
      <c r="NK9" s="182">
        <v>45075</v>
      </c>
      <c r="NL9" s="182">
        <v>45076</v>
      </c>
      <c r="NM9" s="182">
        <v>45077</v>
      </c>
      <c r="NN9" s="182">
        <v>45078</v>
      </c>
      <c r="NO9" s="182">
        <v>45079</v>
      </c>
      <c r="NP9" s="182">
        <v>45080</v>
      </c>
      <c r="NQ9" s="182">
        <v>45081</v>
      </c>
      <c r="NR9" s="182">
        <v>45082</v>
      </c>
      <c r="NS9" s="182">
        <v>45083</v>
      </c>
      <c r="NT9" s="182">
        <v>45084</v>
      </c>
      <c r="NU9" s="182">
        <v>45085</v>
      </c>
      <c r="NV9" s="182">
        <v>45086</v>
      </c>
      <c r="NW9" s="182">
        <v>45087</v>
      </c>
      <c r="NX9" s="182">
        <v>45088</v>
      </c>
      <c r="NY9" s="182">
        <v>45089</v>
      </c>
      <c r="NZ9" s="182">
        <v>45090</v>
      </c>
      <c r="OA9" s="182">
        <v>45091</v>
      </c>
      <c r="OB9" s="182">
        <v>45092</v>
      </c>
      <c r="OC9" s="182">
        <v>45093</v>
      </c>
      <c r="OD9" s="182">
        <v>45094</v>
      </c>
      <c r="OE9" s="182">
        <v>45095</v>
      </c>
      <c r="OF9" s="182">
        <v>45096</v>
      </c>
      <c r="OG9" s="182">
        <v>45097</v>
      </c>
      <c r="OH9" s="182">
        <v>45098</v>
      </c>
      <c r="OI9" s="182">
        <v>45099</v>
      </c>
      <c r="OJ9" s="182">
        <v>45100</v>
      </c>
      <c r="OK9" s="182">
        <v>45101</v>
      </c>
      <c r="OL9" s="182">
        <v>45102</v>
      </c>
      <c r="OM9" s="182">
        <v>45103</v>
      </c>
      <c r="ON9" s="182">
        <v>45104</v>
      </c>
      <c r="OO9" s="182">
        <v>45105</v>
      </c>
      <c r="OP9" s="182">
        <v>45106</v>
      </c>
      <c r="OQ9" s="182">
        <v>45107</v>
      </c>
      <c r="OR9" s="182">
        <v>45108</v>
      </c>
      <c r="OS9" s="182">
        <v>45109</v>
      </c>
      <c r="OT9" s="182">
        <v>45110</v>
      </c>
      <c r="OU9" s="182">
        <v>45111</v>
      </c>
      <c r="OV9" s="182">
        <v>45112</v>
      </c>
      <c r="OW9" s="182">
        <v>45113</v>
      </c>
      <c r="OX9" s="182">
        <v>45114</v>
      </c>
      <c r="OY9" s="182">
        <v>45115</v>
      </c>
      <c r="OZ9" s="182">
        <v>45116</v>
      </c>
      <c r="PA9" s="182">
        <v>45117</v>
      </c>
      <c r="PB9" s="182">
        <v>45118</v>
      </c>
      <c r="PC9" s="182">
        <v>45119</v>
      </c>
      <c r="PD9" s="182">
        <v>45120</v>
      </c>
      <c r="PE9" s="182">
        <v>45121</v>
      </c>
      <c r="PF9" s="182">
        <v>45122</v>
      </c>
      <c r="PG9" s="182">
        <v>45123</v>
      </c>
      <c r="PH9" s="182">
        <v>45124</v>
      </c>
      <c r="PI9" s="182">
        <v>45125</v>
      </c>
      <c r="PJ9" s="182">
        <v>45126</v>
      </c>
      <c r="PK9" s="182">
        <v>45127</v>
      </c>
      <c r="PL9" s="182">
        <v>45128</v>
      </c>
      <c r="PM9" s="182">
        <v>45129</v>
      </c>
      <c r="PN9" s="182">
        <v>45130</v>
      </c>
      <c r="PO9" s="182">
        <v>45131</v>
      </c>
      <c r="PP9" s="182">
        <v>45132</v>
      </c>
      <c r="PQ9" s="182">
        <v>45133</v>
      </c>
      <c r="PR9" s="182">
        <v>45134</v>
      </c>
      <c r="PS9" s="182">
        <v>45135</v>
      </c>
      <c r="PT9" s="182">
        <v>45136</v>
      </c>
      <c r="PU9" s="182">
        <v>45137</v>
      </c>
      <c r="PV9" s="182">
        <v>45138</v>
      </c>
      <c r="PW9" s="182">
        <v>45139</v>
      </c>
      <c r="PX9" s="182">
        <v>45140</v>
      </c>
      <c r="PY9" s="182">
        <v>45141</v>
      </c>
      <c r="PZ9" s="182">
        <v>45142</v>
      </c>
      <c r="QA9" s="182">
        <v>45143</v>
      </c>
      <c r="QB9" s="182">
        <v>45144</v>
      </c>
      <c r="QC9" s="182">
        <v>45145</v>
      </c>
      <c r="QD9" s="182">
        <v>45146</v>
      </c>
      <c r="QE9" s="182">
        <v>45147</v>
      </c>
      <c r="QF9" s="182">
        <v>45148</v>
      </c>
      <c r="QG9" s="182">
        <v>45149</v>
      </c>
      <c r="QH9" s="182">
        <v>45150</v>
      </c>
      <c r="QI9" s="182">
        <v>45151</v>
      </c>
      <c r="QJ9" s="182">
        <v>45152</v>
      </c>
      <c r="QK9" s="182">
        <v>45153</v>
      </c>
      <c r="QL9" s="182">
        <v>45154</v>
      </c>
      <c r="QM9" s="182">
        <v>45155</v>
      </c>
      <c r="QN9" s="182">
        <v>45156</v>
      </c>
      <c r="QO9" s="182">
        <v>45157</v>
      </c>
      <c r="QP9" s="182">
        <v>45158</v>
      </c>
      <c r="QQ9" s="182">
        <v>45159</v>
      </c>
      <c r="QR9" s="182">
        <v>45160</v>
      </c>
      <c r="QS9" s="182">
        <v>45161</v>
      </c>
      <c r="QT9" s="182">
        <v>45162</v>
      </c>
      <c r="QU9" s="182">
        <v>45163</v>
      </c>
      <c r="QV9" s="182">
        <v>45164</v>
      </c>
      <c r="QW9" s="182">
        <v>45165</v>
      </c>
      <c r="QX9" s="182">
        <v>45166</v>
      </c>
      <c r="QY9" s="182">
        <v>45167</v>
      </c>
      <c r="QZ9" s="182">
        <v>45168</v>
      </c>
      <c r="RA9" s="182">
        <v>45169</v>
      </c>
      <c r="RB9" s="182">
        <v>45170</v>
      </c>
      <c r="RC9" s="182">
        <v>45171</v>
      </c>
      <c r="RD9" s="182">
        <v>45172</v>
      </c>
      <c r="RE9" s="182">
        <v>45173</v>
      </c>
      <c r="RF9" s="182">
        <v>45174</v>
      </c>
      <c r="RG9" s="182">
        <v>45175</v>
      </c>
      <c r="RH9" s="182">
        <v>45176</v>
      </c>
      <c r="RI9" s="182">
        <v>45177</v>
      </c>
      <c r="RJ9" s="182">
        <v>45178</v>
      </c>
      <c r="RK9" s="182">
        <v>45179</v>
      </c>
      <c r="RL9" s="182">
        <v>45180</v>
      </c>
      <c r="RM9" s="182">
        <v>45181</v>
      </c>
      <c r="RN9" s="182">
        <v>45182</v>
      </c>
      <c r="RO9" s="182">
        <v>45183</v>
      </c>
      <c r="RP9" s="182">
        <v>45184</v>
      </c>
      <c r="RQ9" s="182">
        <v>45185</v>
      </c>
      <c r="RR9" s="182">
        <v>45186</v>
      </c>
      <c r="RS9" s="182">
        <v>45187</v>
      </c>
      <c r="RT9" s="182">
        <v>45188</v>
      </c>
      <c r="RU9" s="182">
        <v>45189</v>
      </c>
      <c r="RV9" s="182">
        <v>45190</v>
      </c>
      <c r="RW9" s="182">
        <v>45191</v>
      </c>
      <c r="RX9" s="182">
        <v>45192</v>
      </c>
      <c r="RY9" s="182">
        <v>45193</v>
      </c>
      <c r="RZ9" s="182">
        <v>45194</v>
      </c>
      <c r="SA9" s="182">
        <v>45195</v>
      </c>
      <c r="SB9" s="182">
        <v>45196</v>
      </c>
      <c r="SC9" s="182">
        <v>45197</v>
      </c>
      <c r="SD9" s="182">
        <v>45198</v>
      </c>
      <c r="SE9" s="182">
        <v>45199</v>
      </c>
      <c r="SF9" s="182">
        <v>45200</v>
      </c>
      <c r="SG9" s="182">
        <v>45201</v>
      </c>
      <c r="SH9" s="182">
        <v>45202</v>
      </c>
      <c r="SI9" s="182">
        <v>45203</v>
      </c>
      <c r="SJ9" s="182">
        <v>45204</v>
      </c>
      <c r="SK9" s="182">
        <v>45205</v>
      </c>
      <c r="SL9" s="182">
        <v>45206</v>
      </c>
      <c r="SM9" s="182">
        <v>45207</v>
      </c>
      <c r="SN9" s="182">
        <v>45208</v>
      </c>
      <c r="SO9" s="182">
        <v>45209</v>
      </c>
      <c r="SP9" s="182">
        <v>45210</v>
      </c>
      <c r="SQ9" s="182">
        <v>45211</v>
      </c>
      <c r="SR9" s="182">
        <v>45212</v>
      </c>
      <c r="SS9" s="182">
        <v>45213</v>
      </c>
      <c r="ST9" s="182">
        <v>45214</v>
      </c>
      <c r="SU9" s="182">
        <v>45215</v>
      </c>
      <c r="SV9" s="182">
        <v>45216</v>
      </c>
      <c r="SW9" s="182">
        <v>45217</v>
      </c>
      <c r="SX9" s="182">
        <v>45218</v>
      </c>
      <c r="SY9" s="182">
        <v>45219</v>
      </c>
      <c r="SZ9" s="182">
        <v>45220</v>
      </c>
      <c r="TA9" s="182">
        <v>45221</v>
      </c>
      <c r="TB9" s="182">
        <v>45222</v>
      </c>
      <c r="TC9" s="182">
        <v>45223</v>
      </c>
      <c r="TD9" s="182">
        <v>45224</v>
      </c>
      <c r="TE9" s="182">
        <v>45225</v>
      </c>
      <c r="TF9" s="182">
        <v>45226</v>
      </c>
      <c r="TG9" s="182">
        <v>45227</v>
      </c>
      <c r="TH9" s="182">
        <v>45228</v>
      </c>
      <c r="TI9" s="182">
        <v>45229</v>
      </c>
      <c r="TJ9" s="182">
        <v>45230</v>
      </c>
      <c r="TK9" s="182">
        <v>45231</v>
      </c>
      <c r="TL9" s="182">
        <v>45232</v>
      </c>
      <c r="TM9" s="182">
        <v>45233</v>
      </c>
      <c r="TN9" s="182">
        <v>45234</v>
      </c>
      <c r="TO9" s="182">
        <v>45235</v>
      </c>
      <c r="TP9" s="182">
        <v>45236</v>
      </c>
      <c r="TQ9" s="182">
        <v>45237</v>
      </c>
      <c r="TR9" s="182">
        <v>45238</v>
      </c>
      <c r="TS9" s="182">
        <v>45239</v>
      </c>
      <c r="TT9" s="182">
        <v>45240</v>
      </c>
      <c r="TU9" s="182">
        <v>45241</v>
      </c>
      <c r="TV9" s="182">
        <v>45242</v>
      </c>
      <c r="TW9" s="182">
        <v>45243</v>
      </c>
      <c r="TX9" s="182">
        <v>45244</v>
      </c>
      <c r="TY9" s="182">
        <v>45245</v>
      </c>
      <c r="TZ9" s="182">
        <v>45246</v>
      </c>
      <c r="UA9" s="182">
        <v>45247</v>
      </c>
      <c r="UB9" s="182">
        <v>45248</v>
      </c>
      <c r="UC9" s="182">
        <v>45249</v>
      </c>
      <c r="UD9" s="182">
        <v>45250</v>
      </c>
      <c r="UE9" s="182">
        <v>45251</v>
      </c>
      <c r="UF9" s="182">
        <v>45252</v>
      </c>
      <c r="UG9" s="182">
        <v>45253</v>
      </c>
      <c r="UH9" s="182">
        <v>45254</v>
      </c>
      <c r="UI9" s="182">
        <v>45255</v>
      </c>
      <c r="UJ9" s="182">
        <v>45256</v>
      </c>
      <c r="UK9" s="182">
        <v>45257</v>
      </c>
      <c r="UL9" s="182">
        <v>45258</v>
      </c>
      <c r="UM9" s="182">
        <v>45259</v>
      </c>
      <c r="UN9" s="182">
        <v>45260</v>
      </c>
      <c r="UO9" s="182">
        <v>45261</v>
      </c>
      <c r="UP9" s="182">
        <v>45262</v>
      </c>
      <c r="UQ9" s="182">
        <v>45263</v>
      </c>
      <c r="UR9" s="182">
        <v>45264</v>
      </c>
      <c r="US9" s="182">
        <v>45265</v>
      </c>
      <c r="UT9" s="182">
        <v>45266</v>
      </c>
      <c r="UU9" s="182">
        <v>45267</v>
      </c>
      <c r="UV9" s="182">
        <v>45268</v>
      </c>
      <c r="UW9" s="182">
        <v>45269</v>
      </c>
      <c r="UX9" s="182">
        <v>45270</v>
      </c>
      <c r="UY9" s="182">
        <v>45271</v>
      </c>
      <c r="UZ9" s="182">
        <v>45272</v>
      </c>
      <c r="VA9" s="182">
        <v>45273</v>
      </c>
      <c r="VB9" s="182">
        <v>45274</v>
      </c>
      <c r="VC9" s="182">
        <v>45275</v>
      </c>
      <c r="VD9" s="182">
        <v>45276</v>
      </c>
      <c r="VE9" s="182">
        <v>45277</v>
      </c>
      <c r="VF9" s="182">
        <v>45278</v>
      </c>
      <c r="VG9" s="182">
        <v>45279</v>
      </c>
      <c r="VH9" s="182">
        <v>45280</v>
      </c>
      <c r="VI9" s="182">
        <v>45281</v>
      </c>
      <c r="VJ9" s="182">
        <v>45282</v>
      </c>
      <c r="VK9" s="182">
        <v>45283</v>
      </c>
      <c r="VL9" s="182">
        <v>45284</v>
      </c>
      <c r="VM9" s="182">
        <v>45285</v>
      </c>
      <c r="VN9" s="182">
        <v>45286</v>
      </c>
      <c r="VO9" s="182">
        <v>45287</v>
      </c>
      <c r="VP9" s="182">
        <v>45288</v>
      </c>
      <c r="VQ9" s="182">
        <v>45289</v>
      </c>
      <c r="VR9" s="182">
        <v>45290</v>
      </c>
      <c r="VS9" s="182">
        <v>45291</v>
      </c>
      <c r="VT9" s="184"/>
    </row>
    <row r="10" spans="1:592" ht="15">
      <c r="A10" s="427" t="s">
        <v>1846</v>
      </c>
      <c r="B10" s="427"/>
      <c r="C10" s="185" t="s">
        <v>1847</v>
      </c>
      <c r="D10" s="185"/>
      <c r="E10" s="186">
        <f>MIN(E11:E51)</f>
        <v>44788</v>
      </c>
      <c r="F10" s="186">
        <f>MAX(F11:F51)</f>
        <v>45017</v>
      </c>
      <c r="G10" s="187">
        <f>F10-E10+1</f>
        <v>230</v>
      </c>
      <c r="H10" s="188">
        <f>AVERAGE(H12,H18,H23,H31,H42)</f>
        <v>0.31461111111111112</v>
      </c>
      <c r="I10" s="188"/>
      <c r="J10" s="189">
        <f ca="1">K10-F10</f>
        <v>-60</v>
      </c>
      <c r="K10" s="190">
        <f ca="1">IF(H10&gt;=100%,F10,$F$5)</f>
        <v>44957</v>
      </c>
      <c r="L10" s="191"/>
      <c r="M10" s="192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4"/>
      <c r="AQ10" s="192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4"/>
      <c r="BV10" s="192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4"/>
      <c r="DA10" s="192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4"/>
      <c r="EE10" s="192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4"/>
      <c r="FJ10" s="192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4"/>
      <c r="GN10" s="192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4"/>
      <c r="HS10" s="192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  <c r="IW10" s="194"/>
      <c r="IX10" s="192"/>
      <c r="IY10" s="193"/>
      <c r="IZ10" s="193"/>
      <c r="JA10" s="193"/>
      <c r="JB10" s="193"/>
      <c r="JC10" s="193"/>
      <c r="JD10" s="193"/>
      <c r="JE10" s="193"/>
      <c r="JF10" s="193"/>
      <c r="JG10" s="193"/>
      <c r="JH10" s="193"/>
      <c r="JI10" s="193"/>
      <c r="JJ10" s="193"/>
      <c r="JK10" s="193"/>
      <c r="JL10" s="193"/>
      <c r="JM10" s="193"/>
      <c r="JN10" s="193"/>
      <c r="JO10" s="193"/>
      <c r="JP10" s="193"/>
      <c r="JQ10" s="193"/>
      <c r="JR10" s="193"/>
      <c r="JS10" s="193"/>
      <c r="JT10" s="193"/>
      <c r="JU10" s="193"/>
      <c r="JV10" s="193"/>
      <c r="JW10" s="193"/>
      <c r="JX10" s="193"/>
      <c r="JY10" s="194"/>
      <c r="JZ10" s="192"/>
      <c r="KA10" s="193"/>
      <c r="KB10" s="193"/>
      <c r="KC10" s="193"/>
      <c r="KD10" s="193"/>
      <c r="KE10" s="193"/>
      <c r="KF10" s="193"/>
      <c r="KG10" s="193"/>
      <c r="KH10" s="193"/>
      <c r="KI10" s="193"/>
      <c r="KJ10" s="193"/>
      <c r="KK10" s="193"/>
      <c r="KL10" s="193"/>
      <c r="KM10" s="193"/>
      <c r="KN10" s="193"/>
      <c r="KO10" s="193"/>
      <c r="KP10" s="193"/>
      <c r="KQ10" s="193"/>
      <c r="KR10" s="193"/>
      <c r="KS10" s="193"/>
      <c r="KT10" s="193"/>
      <c r="KU10" s="193"/>
      <c r="KV10" s="193"/>
      <c r="KW10" s="193"/>
      <c r="KX10" s="193"/>
      <c r="KY10" s="193"/>
      <c r="KZ10" s="193"/>
      <c r="LA10" s="193"/>
      <c r="LB10" s="193"/>
      <c r="LC10" s="193"/>
      <c r="LD10" s="194"/>
      <c r="LE10" s="192"/>
      <c r="LF10" s="193"/>
      <c r="LG10" s="193"/>
      <c r="LH10" s="193"/>
      <c r="LI10" s="193"/>
      <c r="LJ10" s="193"/>
      <c r="LK10" s="193"/>
      <c r="LL10" s="193"/>
      <c r="LM10" s="193"/>
      <c r="LN10" s="193"/>
      <c r="LO10" s="193"/>
      <c r="LP10" s="193"/>
      <c r="LQ10" s="193"/>
      <c r="LR10" s="193"/>
      <c r="LS10" s="193"/>
      <c r="LT10" s="193"/>
      <c r="LU10" s="193"/>
      <c r="LV10" s="193"/>
      <c r="LW10" s="193"/>
      <c r="LX10" s="193"/>
      <c r="LY10" s="193"/>
      <c r="LZ10" s="193"/>
      <c r="MA10" s="193"/>
      <c r="MB10" s="193"/>
      <c r="MC10" s="193"/>
      <c r="MD10" s="193"/>
      <c r="ME10" s="193"/>
      <c r="MF10" s="193"/>
      <c r="MG10" s="193"/>
      <c r="MH10" s="194"/>
      <c r="MI10" s="192"/>
      <c r="MJ10" s="193"/>
      <c r="MK10" s="193"/>
      <c r="ML10" s="193"/>
      <c r="MM10" s="193"/>
      <c r="MN10" s="193"/>
      <c r="MO10" s="193"/>
      <c r="MP10" s="193"/>
      <c r="MQ10" s="193"/>
      <c r="MR10" s="193"/>
      <c r="MS10" s="193"/>
      <c r="MT10" s="193"/>
      <c r="MU10" s="193"/>
      <c r="MV10" s="193"/>
      <c r="MW10" s="193"/>
      <c r="MX10" s="193"/>
      <c r="MY10" s="193"/>
      <c r="MZ10" s="193"/>
      <c r="NA10" s="193"/>
      <c r="NB10" s="193"/>
      <c r="NC10" s="193"/>
      <c r="ND10" s="193"/>
      <c r="NE10" s="193"/>
      <c r="NF10" s="193"/>
      <c r="NG10" s="193"/>
      <c r="NH10" s="193"/>
      <c r="NI10" s="193"/>
      <c r="NJ10" s="193"/>
      <c r="NK10" s="193"/>
      <c r="NL10" s="193"/>
      <c r="NM10" s="194"/>
      <c r="NN10" s="192"/>
      <c r="NO10" s="193"/>
      <c r="NP10" s="193"/>
      <c r="NQ10" s="193"/>
      <c r="NR10" s="193"/>
      <c r="NS10" s="193"/>
      <c r="NT10" s="193"/>
      <c r="NU10" s="193"/>
      <c r="NV10" s="193"/>
      <c r="NW10" s="193"/>
      <c r="NX10" s="193"/>
      <c r="NY10" s="193"/>
      <c r="NZ10" s="193"/>
      <c r="OA10" s="193"/>
      <c r="OB10" s="193"/>
      <c r="OC10" s="193"/>
      <c r="OD10" s="193"/>
      <c r="OE10" s="193"/>
      <c r="OF10" s="193"/>
      <c r="OG10" s="193"/>
      <c r="OH10" s="193"/>
      <c r="OI10" s="193"/>
      <c r="OJ10" s="193"/>
      <c r="OK10" s="193"/>
      <c r="OL10" s="193"/>
      <c r="OM10" s="193"/>
      <c r="ON10" s="193"/>
      <c r="OO10" s="193"/>
      <c r="OP10" s="193"/>
      <c r="OQ10" s="194"/>
      <c r="OR10" s="192"/>
      <c r="OS10" s="193"/>
      <c r="OT10" s="193"/>
      <c r="OU10" s="193"/>
      <c r="OV10" s="193"/>
      <c r="OW10" s="193"/>
      <c r="OX10" s="193"/>
      <c r="OY10" s="193"/>
      <c r="OZ10" s="193"/>
      <c r="PA10" s="193"/>
      <c r="PB10" s="193"/>
      <c r="PC10" s="193"/>
      <c r="PD10" s="193"/>
      <c r="PE10" s="193"/>
      <c r="PF10" s="193"/>
      <c r="PG10" s="193"/>
      <c r="PH10" s="193"/>
      <c r="PI10" s="193"/>
      <c r="PJ10" s="193"/>
      <c r="PK10" s="193"/>
      <c r="PL10" s="193"/>
      <c r="PM10" s="193"/>
      <c r="PN10" s="193"/>
      <c r="PO10" s="193"/>
      <c r="PP10" s="193"/>
      <c r="PQ10" s="193"/>
      <c r="PR10" s="193"/>
      <c r="PS10" s="193"/>
      <c r="PT10" s="193"/>
      <c r="PU10" s="193"/>
      <c r="PV10" s="194"/>
      <c r="PW10" s="192"/>
      <c r="PX10" s="193"/>
      <c r="PY10" s="193"/>
      <c r="PZ10" s="193"/>
      <c r="QA10" s="193"/>
      <c r="QB10" s="193"/>
      <c r="QC10" s="193"/>
      <c r="QD10" s="193"/>
      <c r="QE10" s="193"/>
      <c r="QF10" s="193"/>
      <c r="QG10" s="193"/>
      <c r="QH10" s="193"/>
      <c r="QI10" s="193"/>
      <c r="QJ10" s="193"/>
      <c r="QK10" s="193"/>
      <c r="QL10" s="193"/>
      <c r="QM10" s="193"/>
      <c r="QN10" s="193"/>
      <c r="QO10" s="193"/>
      <c r="QP10" s="193"/>
      <c r="QQ10" s="193"/>
      <c r="QR10" s="193"/>
      <c r="QS10" s="193"/>
      <c r="QT10" s="193"/>
      <c r="QU10" s="193"/>
      <c r="QV10" s="193"/>
      <c r="QW10" s="193"/>
      <c r="QX10" s="193"/>
      <c r="QY10" s="193"/>
      <c r="QZ10" s="193"/>
      <c r="RA10" s="194"/>
      <c r="RB10" s="192"/>
      <c r="RC10" s="193"/>
      <c r="RD10" s="193"/>
      <c r="RE10" s="193"/>
      <c r="RF10" s="193"/>
      <c r="RG10" s="193"/>
      <c r="RH10" s="193"/>
      <c r="RI10" s="193"/>
      <c r="RJ10" s="193"/>
      <c r="RK10" s="193"/>
      <c r="RL10" s="193"/>
      <c r="RM10" s="193"/>
      <c r="RN10" s="193"/>
      <c r="RO10" s="193"/>
      <c r="RP10" s="193"/>
      <c r="RQ10" s="193"/>
      <c r="RR10" s="193"/>
      <c r="RS10" s="193"/>
      <c r="RT10" s="193"/>
      <c r="RU10" s="193"/>
      <c r="RV10" s="193"/>
      <c r="RW10" s="193"/>
      <c r="RX10" s="193"/>
      <c r="RY10" s="193"/>
      <c r="RZ10" s="193"/>
      <c r="SA10" s="193"/>
      <c r="SB10" s="193"/>
      <c r="SC10" s="193"/>
      <c r="SD10" s="193"/>
      <c r="SE10" s="194"/>
      <c r="SF10" s="192"/>
      <c r="SG10" s="193"/>
      <c r="SH10" s="193"/>
      <c r="SI10" s="193"/>
      <c r="SJ10" s="193"/>
      <c r="SK10" s="193"/>
      <c r="SL10" s="193"/>
      <c r="SM10" s="193"/>
      <c r="SN10" s="193"/>
      <c r="SO10" s="193"/>
      <c r="SP10" s="193"/>
      <c r="SQ10" s="193"/>
      <c r="SR10" s="193"/>
      <c r="SS10" s="193"/>
      <c r="ST10" s="193"/>
      <c r="SU10" s="193"/>
      <c r="SV10" s="193"/>
      <c r="SW10" s="193"/>
      <c r="SX10" s="193"/>
      <c r="SY10" s="193"/>
      <c r="SZ10" s="193"/>
      <c r="TA10" s="193"/>
      <c r="TB10" s="193"/>
      <c r="TC10" s="193"/>
      <c r="TD10" s="193"/>
      <c r="TE10" s="193"/>
      <c r="TF10" s="193"/>
      <c r="TG10" s="193"/>
      <c r="TH10" s="193"/>
      <c r="TI10" s="193"/>
      <c r="TJ10" s="194"/>
      <c r="TK10" s="192"/>
      <c r="TL10" s="193"/>
      <c r="TM10" s="193"/>
      <c r="TN10" s="193"/>
      <c r="TO10" s="193"/>
      <c r="TP10" s="193"/>
      <c r="TQ10" s="193"/>
      <c r="TR10" s="193"/>
      <c r="TS10" s="193"/>
      <c r="TT10" s="193"/>
      <c r="TU10" s="193"/>
      <c r="TV10" s="193"/>
      <c r="TW10" s="193"/>
      <c r="TX10" s="193"/>
      <c r="TY10" s="193"/>
      <c r="TZ10" s="193"/>
      <c r="UA10" s="193"/>
      <c r="UB10" s="193"/>
      <c r="UC10" s="193"/>
      <c r="UD10" s="193"/>
      <c r="UE10" s="193"/>
      <c r="UF10" s="193"/>
      <c r="UG10" s="193"/>
      <c r="UH10" s="193"/>
      <c r="UI10" s="193"/>
      <c r="UJ10" s="193"/>
      <c r="UK10" s="193"/>
      <c r="UL10" s="193"/>
      <c r="UM10" s="193"/>
      <c r="UN10" s="194"/>
      <c r="UO10" s="192"/>
      <c r="UP10" s="193"/>
      <c r="UQ10" s="193"/>
      <c r="UR10" s="193"/>
      <c r="US10" s="193"/>
      <c r="UT10" s="193"/>
      <c r="UU10" s="193"/>
      <c r="UV10" s="193"/>
      <c r="UW10" s="193"/>
      <c r="UX10" s="193"/>
      <c r="UY10" s="193"/>
      <c r="UZ10" s="193"/>
      <c r="VA10" s="193"/>
      <c r="VB10" s="193"/>
      <c r="VC10" s="193"/>
      <c r="VD10" s="193"/>
      <c r="VE10" s="193"/>
      <c r="VF10" s="193"/>
      <c r="VG10" s="193"/>
      <c r="VH10" s="193"/>
      <c r="VI10" s="193"/>
      <c r="VJ10" s="193"/>
      <c r="VK10" s="193"/>
      <c r="VL10" s="193"/>
      <c r="VM10" s="193"/>
      <c r="VN10" s="193"/>
      <c r="VO10" s="193"/>
      <c r="VP10" s="193"/>
      <c r="VQ10" s="193"/>
      <c r="VR10" s="193"/>
      <c r="VS10" s="194"/>
      <c r="VT10" s="195"/>
    </row>
    <row r="11" spans="1:592" ht="15.95" customHeight="1">
      <c r="A11" s="428" t="s">
        <v>1848</v>
      </c>
      <c r="B11" s="196" t="s">
        <v>1849</v>
      </c>
      <c r="C11" s="197"/>
      <c r="D11" s="198"/>
      <c r="E11" s="199">
        <f>B5</f>
        <v>44788</v>
      </c>
      <c r="F11" s="199">
        <f>E11</f>
        <v>44788</v>
      </c>
      <c r="G11" s="200">
        <f>F11-E11</f>
        <v>0</v>
      </c>
      <c r="H11" s="201">
        <v>1</v>
      </c>
      <c r="I11" s="199"/>
      <c r="J11" s="202">
        <f t="shared" ref="J11:J72" si="0">K11-F11</f>
        <v>0</v>
      </c>
      <c r="K11" s="203">
        <f>F11</f>
        <v>44788</v>
      </c>
      <c r="L11" s="204"/>
      <c r="M11" s="205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7"/>
      <c r="AQ11" s="205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7"/>
      <c r="BV11" s="205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7"/>
      <c r="DA11" s="205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7"/>
      <c r="EE11" s="205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7"/>
      <c r="FJ11" s="205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7"/>
      <c r="GN11" s="205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7"/>
      <c r="HS11" s="205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  <c r="IW11" s="207"/>
      <c r="IX11" s="205"/>
      <c r="IY11" s="206"/>
      <c r="IZ11" s="206"/>
      <c r="JA11" s="206"/>
      <c r="JB11" s="206"/>
      <c r="JC11" s="206"/>
      <c r="JD11" s="206"/>
      <c r="JE11" s="206"/>
      <c r="JF11" s="206"/>
      <c r="JG11" s="206"/>
      <c r="JH11" s="206"/>
      <c r="JI11" s="206"/>
      <c r="JJ11" s="206"/>
      <c r="JK11" s="206"/>
      <c r="JL11" s="206"/>
      <c r="JM11" s="206"/>
      <c r="JN11" s="206"/>
      <c r="JO11" s="206"/>
      <c r="JP11" s="206"/>
      <c r="JQ11" s="206"/>
      <c r="JR11" s="206"/>
      <c r="JS11" s="206"/>
      <c r="JT11" s="206"/>
      <c r="JU11" s="206"/>
      <c r="JV11" s="206"/>
      <c r="JW11" s="206"/>
      <c r="JX11" s="206"/>
      <c r="JY11" s="207"/>
      <c r="JZ11" s="205"/>
      <c r="KA11" s="206"/>
      <c r="KB11" s="206"/>
      <c r="KC11" s="206"/>
      <c r="KD11" s="206"/>
      <c r="KE11" s="206"/>
      <c r="KF11" s="206"/>
      <c r="KG11" s="206"/>
      <c r="KH11" s="206"/>
      <c r="KI11" s="206"/>
      <c r="KJ11" s="206"/>
      <c r="KK11" s="206"/>
      <c r="KL11" s="206"/>
      <c r="KM11" s="206"/>
      <c r="KN11" s="206"/>
      <c r="KO11" s="206"/>
      <c r="KP11" s="206"/>
      <c r="KQ11" s="206"/>
      <c r="KR11" s="206"/>
      <c r="KS11" s="206"/>
      <c r="KT11" s="206"/>
      <c r="KU11" s="206"/>
      <c r="KV11" s="206"/>
      <c r="KW11" s="206"/>
      <c r="KX11" s="206"/>
      <c r="KY11" s="206"/>
      <c r="KZ11" s="206"/>
      <c r="LA11" s="206"/>
      <c r="LB11" s="206"/>
      <c r="LC11" s="206"/>
      <c r="LD11" s="207"/>
      <c r="LE11" s="205"/>
      <c r="LF11" s="206"/>
      <c r="LG11" s="206"/>
      <c r="LH11" s="206"/>
      <c r="LI11" s="206"/>
      <c r="LJ11" s="206"/>
      <c r="LK11" s="206"/>
      <c r="LL11" s="206"/>
      <c r="LM11" s="206"/>
      <c r="LN11" s="206"/>
      <c r="LO11" s="206"/>
      <c r="LP11" s="206"/>
      <c r="LQ11" s="206"/>
      <c r="LR11" s="206"/>
      <c r="LS11" s="206"/>
      <c r="LT11" s="206"/>
      <c r="LU11" s="206"/>
      <c r="LV11" s="206"/>
      <c r="LW11" s="206"/>
      <c r="LX11" s="206"/>
      <c r="LY11" s="206"/>
      <c r="LZ11" s="206"/>
      <c r="MA11" s="206"/>
      <c r="MB11" s="206"/>
      <c r="MC11" s="206"/>
      <c r="MD11" s="206"/>
      <c r="ME11" s="206"/>
      <c r="MF11" s="206"/>
      <c r="MG11" s="206"/>
      <c r="MH11" s="207"/>
      <c r="MI11" s="205"/>
      <c r="MJ11" s="206"/>
      <c r="MK11" s="206"/>
      <c r="ML11" s="206"/>
      <c r="MM11" s="206"/>
      <c r="MN11" s="206"/>
      <c r="MO11" s="206"/>
      <c r="MP11" s="206"/>
      <c r="MQ11" s="206"/>
      <c r="MR11" s="206"/>
      <c r="MS11" s="206"/>
      <c r="MT11" s="206"/>
      <c r="MU11" s="206"/>
      <c r="MV11" s="206"/>
      <c r="MW11" s="206"/>
      <c r="MX11" s="206"/>
      <c r="MY11" s="206"/>
      <c r="MZ11" s="206"/>
      <c r="NA11" s="206"/>
      <c r="NB11" s="206"/>
      <c r="NC11" s="206"/>
      <c r="ND11" s="206"/>
      <c r="NE11" s="206"/>
      <c r="NF11" s="206"/>
      <c r="NG11" s="206"/>
      <c r="NH11" s="206"/>
      <c r="NI11" s="206"/>
      <c r="NJ11" s="206"/>
      <c r="NK11" s="206"/>
      <c r="NL11" s="206"/>
      <c r="NM11" s="207"/>
      <c r="NN11" s="205"/>
      <c r="NO11" s="206"/>
      <c r="NP11" s="206"/>
      <c r="NQ11" s="206"/>
      <c r="NR11" s="206"/>
      <c r="NS11" s="206"/>
      <c r="NT11" s="206"/>
      <c r="NU11" s="206"/>
      <c r="NV11" s="206"/>
      <c r="NW11" s="206"/>
      <c r="NX11" s="206"/>
      <c r="NY11" s="206"/>
      <c r="NZ11" s="206"/>
      <c r="OA11" s="206"/>
      <c r="OB11" s="206"/>
      <c r="OC11" s="206"/>
      <c r="OD11" s="206"/>
      <c r="OE11" s="206"/>
      <c r="OF11" s="206"/>
      <c r="OG11" s="206"/>
      <c r="OH11" s="206"/>
      <c r="OI11" s="206"/>
      <c r="OJ11" s="206"/>
      <c r="OK11" s="206"/>
      <c r="OL11" s="206"/>
      <c r="OM11" s="206"/>
      <c r="ON11" s="206"/>
      <c r="OO11" s="206"/>
      <c r="OP11" s="206"/>
      <c r="OQ11" s="207"/>
      <c r="OR11" s="205"/>
      <c r="OS11" s="206"/>
      <c r="OT11" s="206"/>
      <c r="OU11" s="206"/>
      <c r="OV11" s="206"/>
      <c r="OW11" s="206"/>
      <c r="OX11" s="206"/>
      <c r="OY11" s="206"/>
      <c r="OZ11" s="206"/>
      <c r="PA11" s="206"/>
      <c r="PB11" s="206"/>
      <c r="PC11" s="206"/>
      <c r="PD11" s="206"/>
      <c r="PE11" s="206"/>
      <c r="PF11" s="206"/>
      <c r="PG11" s="206"/>
      <c r="PH11" s="206"/>
      <c r="PI11" s="206"/>
      <c r="PJ11" s="206"/>
      <c r="PK11" s="206"/>
      <c r="PL11" s="206"/>
      <c r="PM11" s="206"/>
      <c r="PN11" s="206"/>
      <c r="PO11" s="206"/>
      <c r="PP11" s="206"/>
      <c r="PQ11" s="206"/>
      <c r="PR11" s="206"/>
      <c r="PS11" s="206"/>
      <c r="PT11" s="206"/>
      <c r="PU11" s="206"/>
      <c r="PV11" s="207"/>
      <c r="PW11" s="205"/>
      <c r="PX11" s="206"/>
      <c r="PY11" s="206"/>
      <c r="PZ11" s="206"/>
      <c r="QA11" s="206"/>
      <c r="QB11" s="206"/>
      <c r="QC11" s="206"/>
      <c r="QD11" s="206"/>
      <c r="QE11" s="206"/>
      <c r="QF11" s="206"/>
      <c r="QG11" s="206"/>
      <c r="QH11" s="206"/>
      <c r="QI11" s="206"/>
      <c r="QJ11" s="206"/>
      <c r="QK11" s="206"/>
      <c r="QL11" s="206"/>
      <c r="QM11" s="206"/>
      <c r="QN11" s="206"/>
      <c r="QO11" s="206"/>
      <c r="QP11" s="206"/>
      <c r="QQ11" s="206"/>
      <c r="QR11" s="206"/>
      <c r="QS11" s="206"/>
      <c r="QT11" s="206"/>
      <c r="QU11" s="206"/>
      <c r="QV11" s="206"/>
      <c r="QW11" s="206"/>
      <c r="QX11" s="206"/>
      <c r="QY11" s="206"/>
      <c r="QZ11" s="206"/>
      <c r="RA11" s="207"/>
      <c r="RB11" s="205"/>
      <c r="RC11" s="206"/>
      <c r="RD11" s="206"/>
      <c r="RE11" s="206"/>
      <c r="RF11" s="206"/>
      <c r="RG11" s="206"/>
      <c r="RH11" s="206"/>
      <c r="RI11" s="206"/>
      <c r="RJ11" s="206"/>
      <c r="RK11" s="206"/>
      <c r="RL11" s="206"/>
      <c r="RM11" s="206"/>
      <c r="RN11" s="206"/>
      <c r="RO11" s="206"/>
      <c r="RP11" s="206"/>
      <c r="RQ11" s="206"/>
      <c r="RR11" s="206"/>
      <c r="RS11" s="206"/>
      <c r="RT11" s="206"/>
      <c r="RU11" s="206"/>
      <c r="RV11" s="206"/>
      <c r="RW11" s="206"/>
      <c r="RX11" s="206"/>
      <c r="RY11" s="206"/>
      <c r="RZ11" s="206"/>
      <c r="SA11" s="206"/>
      <c r="SB11" s="206"/>
      <c r="SC11" s="206"/>
      <c r="SD11" s="206"/>
      <c r="SE11" s="207"/>
      <c r="SF11" s="205"/>
      <c r="SG11" s="206"/>
      <c r="SH11" s="206"/>
      <c r="SI11" s="206"/>
      <c r="SJ11" s="206"/>
      <c r="SK11" s="206"/>
      <c r="SL11" s="206"/>
      <c r="SM11" s="206"/>
      <c r="SN11" s="206"/>
      <c r="SO11" s="206"/>
      <c r="SP11" s="206"/>
      <c r="SQ11" s="206"/>
      <c r="SR11" s="206"/>
      <c r="SS11" s="206"/>
      <c r="ST11" s="206"/>
      <c r="SU11" s="206"/>
      <c r="SV11" s="206"/>
      <c r="SW11" s="206"/>
      <c r="SX11" s="206"/>
      <c r="SY11" s="206"/>
      <c r="SZ11" s="206"/>
      <c r="TA11" s="206"/>
      <c r="TB11" s="206"/>
      <c r="TC11" s="206"/>
      <c r="TD11" s="206"/>
      <c r="TE11" s="206"/>
      <c r="TF11" s="206"/>
      <c r="TG11" s="206"/>
      <c r="TH11" s="206"/>
      <c r="TI11" s="206"/>
      <c r="TJ11" s="207"/>
      <c r="TK11" s="205"/>
      <c r="TL11" s="206"/>
      <c r="TM11" s="206"/>
      <c r="TN11" s="206"/>
      <c r="TO11" s="206"/>
      <c r="TP11" s="206"/>
      <c r="TQ11" s="206"/>
      <c r="TR11" s="206"/>
      <c r="TS11" s="206"/>
      <c r="TT11" s="206"/>
      <c r="TU11" s="206"/>
      <c r="TV11" s="206"/>
      <c r="TW11" s="206"/>
      <c r="TX11" s="206"/>
      <c r="TY11" s="206"/>
      <c r="TZ11" s="206"/>
      <c r="UA11" s="206"/>
      <c r="UB11" s="206"/>
      <c r="UC11" s="206"/>
      <c r="UD11" s="206"/>
      <c r="UE11" s="206"/>
      <c r="UF11" s="206"/>
      <c r="UG11" s="206"/>
      <c r="UH11" s="206"/>
      <c r="UI11" s="206"/>
      <c r="UJ11" s="206"/>
      <c r="UK11" s="206"/>
      <c r="UL11" s="206"/>
      <c r="UM11" s="206"/>
      <c r="UN11" s="207"/>
      <c r="UO11" s="205"/>
      <c r="UP11" s="206"/>
      <c r="UQ11" s="206"/>
      <c r="UR11" s="206"/>
      <c r="US11" s="206"/>
      <c r="UT11" s="206"/>
      <c r="UU11" s="206"/>
      <c r="UV11" s="206"/>
      <c r="UW11" s="206"/>
      <c r="UX11" s="206"/>
      <c r="UY11" s="206"/>
      <c r="UZ11" s="206"/>
      <c r="VA11" s="206"/>
      <c r="VB11" s="206"/>
      <c r="VC11" s="206"/>
      <c r="VD11" s="206"/>
      <c r="VE11" s="206"/>
      <c r="VF11" s="206"/>
      <c r="VG11" s="206"/>
      <c r="VH11" s="206"/>
      <c r="VI11" s="206"/>
      <c r="VJ11" s="206"/>
      <c r="VK11" s="206"/>
      <c r="VL11" s="206"/>
      <c r="VM11" s="206"/>
      <c r="VN11" s="206"/>
      <c r="VO11" s="206"/>
      <c r="VP11" s="206"/>
      <c r="VQ11" s="206"/>
      <c r="VR11" s="206"/>
      <c r="VS11" s="207"/>
      <c r="VT11" s="208"/>
    </row>
    <row r="12" spans="1:592" ht="15.95" customHeight="1">
      <c r="A12" s="429"/>
      <c r="B12" s="209" t="s">
        <v>1848</v>
      </c>
      <c r="C12" s="210"/>
      <c r="D12" s="211"/>
      <c r="E12" s="212">
        <f>MIN(E13:E16)</f>
        <v>44789</v>
      </c>
      <c r="F12" s="212">
        <f>MAX(F13:F16)</f>
        <v>44913</v>
      </c>
      <c r="G12" s="213">
        <f>F12-E12+1</f>
        <v>125</v>
      </c>
      <c r="H12" s="214">
        <f>AVERAGE(H13:H16)</f>
        <v>0.80500000000000005</v>
      </c>
      <c r="I12" s="212">
        <f>E12+(G12*H12)-1</f>
        <v>44888.625</v>
      </c>
      <c r="J12" s="215">
        <f t="shared" ca="1" si="0"/>
        <v>44</v>
      </c>
      <c r="K12" s="216">
        <f ca="1">MAX(K13:K16)</f>
        <v>44957</v>
      </c>
      <c r="L12" s="217"/>
      <c r="M12" s="218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20"/>
      <c r="AQ12" s="218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20"/>
      <c r="BV12" s="218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20"/>
      <c r="DA12" s="218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20"/>
      <c r="EE12" s="218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20"/>
      <c r="FJ12" s="218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20"/>
      <c r="GN12" s="218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20"/>
      <c r="HS12" s="218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  <c r="IW12" s="220"/>
      <c r="IX12" s="218"/>
      <c r="IY12" s="219"/>
      <c r="IZ12" s="219"/>
      <c r="JA12" s="219"/>
      <c r="JB12" s="219"/>
      <c r="JC12" s="219"/>
      <c r="JD12" s="219"/>
      <c r="JE12" s="219"/>
      <c r="JF12" s="219"/>
      <c r="JG12" s="219"/>
      <c r="JH12" s="219"/>
      <c r="JI12" s="219"/>
      <c r="JJ12" s="219"/>
      <c r="JK12" s="219"/>
      <c r="JL12" s="219"/>
      <c r="JM12" s="219"/>
      <c r="JN12" s="219"/>
      <c r="JO12" s="219"/>
      <c r="JP12" s="219"/>
      <c r="JQ12" s="219"/>
      <c r="JR12" s="219"/>
      <c r="JS12" s="219"/>
      <c r="JT12" s="219"/>
      <c r="JU12" s="219"/>
      <c r="JV12" s="219"/>
      <c r="JW12" s="219"/>
      <c r="JX12" s="219"/>
      <c r="JY12" s="220"/>
      <c r="JZ12" s="218"/>
      <c r="KA12" s="219"/>
      <c r="KB12" s="219"/>
      <c r="KC12" s="219"/>
      <c r="KD12" s="219"/>
      <c r="KE12" s="219"/>
      <c r="KF12" s="219"/>
      <c r="KG12" s="219"/>
      <c r="KH12" s="219"/>
      <c r="KI12" s="219"/>
      <c r="KJ12" s="219"/>
      <c r="KK12" s="219"/>
      <c r="KL12" s="219"/>
      <c r="KM12" s="219"/>
      <c r="KN12" s="219"/>
      <c r="KO12" s="219"/>
      <c r="KP12" s="219"/>
      <c r="KQ12" s="219"/>
      <c r="KR12" s="219"/>
      <c r="KS12" s="219"/>
      <c r="KT12" s="219"/>
      <c r="KU12" s="219"/>
      <c r="KV12" s="219"/>
      <c r="KW12" s="219"/>
      <c r="KX12" s="219"/>
      <c r="KY12" s="219"/>
      <c r="KZ12" s="219"/>
      <c r="LA12" s="219"/>
      <c r="LB12" s="219"/>
      <c r="LC12" s="219"/>
      <c r="LD12" s="220"/>
      <c r="LE12" s="218"/>
      <c r="LF12" s="219"/>
      <c r="LG12" s="219"/>
      <c r="LH12" s="219"/>
      <c r="LI12" s="219"/>
      <c r="LJ12" s="219"/>
      <c r="LK12" s="219"/>
      <c r="LL12" s="219"/>
      <c r="LM12" s="219"/>
      <c r="LN12" s="219"/>
      <c r="LO12" s="219"/>
      <c r="LP12" s="219"/>
      <c r="LQ12" s="219"/>
      <c r="LR12" s="219"/>
      <c r="LS12" s="219"/>
      <c r="LT12" s="219"/>
      <c r="LU12" s="219"/>
      <c r="LV12" s="219"/>
      <c r="LW12" s="219"/>
      <c r="LX12" s="219"/>
      <c r="LY12" s="219"/>
      <c r="LZ12" s="219"/>
      <c r="MA12" s="219"/>
      <c r="MB12" s="219"/>
      <c r="MC12" s="219"/>
      <c r="MD12" s="219"/>
      <c r="ME12" s="219"/>
      <c r="MF12" s="219"/>
      <c r="MG12" s="219"/>
      <c r="MH12" s="220"/>
      <c r="MI12" s="218"/>
      <c r="MJ12" s="219"/>
      <c r="MK12" s="219"/>
      <c r="ML12" s="219"/>
      <c r="MM12" s="219"/>
      <c r="MN12" s="219"/>
      <c r="MO12" s="219"/>
      <c r="MP12" s="219"/>
      <c r="MQ12" s="219"/>
      <c r="MR12" s="219"/>
      <c r="MS12" s="219"/>
      <c r="MT12" s="219"/>
      <c r="MU12" s="219"/>
      <c r="MV12" s="219"/>
      <c r="MW12" s="219"/>
      <c r="MX12" s="219"/>
      <c r="MY12" s="219"/>
      <c r="MZ12" s="219"/>
      <c r="NA12" s="219"/>
      <c r="NB12" s="219"/>
      <c r="NC12" s="219"/>
      <c r="ND12" s="219"/>
      <c r="NE12" s="219"/>
      <c r="NF12" s="219"/>
      <c r="NG12" s="219"/>
      <c r="NH12" s="219"/>
      <c r="NI12" s="219"/>
      <c r="NJ12" s="219"/>
      <c r="NK12" s="219"/>
      <c r="NL12" s="219"/>
      <c r="NM12" s="220"/>
      <c r="NN12" s="218"/>
      <c r="NO12" s="219"/>
      <c r="NP12" s="219"/>
      <c r="NQ12" s="219"/>
      <c r="NR12" s="219"/>
      <c r="NS12" s="219"/>
      <c r="NT12" s="219"/>
      <c r="NU12" s="219"/>
      <c r="NV12" s="219"/>
      <c r="NW12" s="219"/>
      <c r="NX12" s="219"/>
      <c r="NY12" s="219"/>
      <c r="NZ12" s="219"/>
      <c r="OA12" s="219"/>
      <c r="OB12" s="219"/>
      <c r="OC12" s="219"/>
      <c r="OD12" s="219"/>
      <c r="OE12" s="219"/>
      <c r="OF12" s="219"/>
      <c r="OG12" s="219"/>
      <c r="OH12" s="219"/>
      <c r="OI12" s="219"/>
      <c r="OJ12" s="219"/>
      <c r="OK12" s="219"/>
      <c r="OL12" s="219"/>
      <c r="OM12" s="219"/>
      <c r="ON12" s="219"/>
      <c r="OO12" s="219"/>
      <c r="OP12" s="219"/>
      <c r="OQ12" s="220"/>
      <c r="OR12" s="218"/>
      <c r="OS12" s="219"/>
      <c r="OT12" s="219"/>
      <c r="OU12" s="219"/>
      <c r="OV12" s="219"/>
      <c r="OW12" s="219"/>
      <c r="OX12" s="219"/>
      <c r="OY12" s="219"/>
      <c r="OZ12" s="219"/>
      <c r="PA12" s="219"/>
      <c r="PB12" s="219"/>
      <c r="PC12" s="219"/>
      <c r="PD12" s="219"/>
      <c r="PE12" s="219"/>
      <c r="PF12" s="219"/>
      <c r="PG12" s="219"/>
      <c r="PH12" s="219"/>
      <c r="PI12" s="219"/>
      <c r="PJ12" s="219"/>
      <c r="PK12" s="219"/>
      <c r="PL12" s="219"/>
      <c r="PM12" s="219"/>
      <c r="PN12" s="219"/>
      <c r="PO12" s="219"/>
      <c r="PP12" s="219"/>
      <c r="PQ12" s="219"/>
      <c r="PR12" s="219"/>
      <c r="PS12" s="219"/>
      <c r="PT12" s="219"/>
      <c r="PU12" s="219"/>
      <c r="PV12" s="220"/>
      <c r="PW12" s="218"/>
      <c r="PX12" s="219"/>
      <c r="PY12" s="219"/>
      <c r="PZ12" s="219"/>
      <c r="QA12" s="219"/>
      <c r="QB12" s="219"/>
      <c r="QC12" s="219"/>
      <c r="QD12" s="219"/>
      <c r="QE12" s="219"/>
      <c r="QF12" s="219"/>
      <c r="QG12" s="219"/>
      <c r="QH12" s="219"/>
      <c r="QI12" s="219"/>
      <c r="QJ12" s="219"/>
      <c r="QK12" s="219"/>
      <c r="QL12" s="219"/>
      <c r="QM12" s="219"/>
      <c r="QN12" s="219"/>
      <c r="QO12" s="219"/>
      <c r="QP12" s="219"/>
      <c r="QQ12" s="219"/>
      <c r="QR12" s="219"/>
      <c r="QS12" s="219"/>
      <c r="QT12" s="219"/>
      <c r="QU12" s="219"/>
      <c r="QV12" s="219"/>
      <c r="QW12" s="219"/>
      <c r="QX12" s="219"/>
      <c r="QY12" s="219"/>
      <c r="QZ12" s="219"/>
      <c r="RA12" s="220"/>
      <c r="RB12" s="218"/>
      <c r="RC12" s="219"/>
      <c r="RD12" s="219"/>
      <c r="RE12" s="219"/>
      <c r="RF12" s="219"/>
      <c r="RG12" s="219"/>
      <c r="RH12" s="219"/>
      <c r="RI12" s="219"/>
      <c r="RJ12" s="219"/>
      <c r="RK12" s="219"/>
      <c r="RL12" s="219"/>
      <c r="RM12" s="219"/>
      <c r="RN12" s="219"/>
      <c r="RO12" s="219"/>
      <c r="RP12" s="219"/>
      <c r="RQ12" s="219"/>
      <c r="RR12" s="219"/>
      <c r="RS12" s="219"/>
      <c r="RT12" s="219"/>
      <c r="RU12" s="219"/>
      <c r="RV12" s="219"/>
      <c r="RW12" s="219"/>
      <c r="RX12" s="219"/>
      <c r="RY12" s="219"/>
      <c r="RZ12" s="219"/>
      <c r="SA12" s="219"/>
      <c r="SB12" s="219"/>
      <c r="SC12" s="219"/>
      <c r="SD12" s="219"/>
      <c r="SE12" s="220"/>
      <c r="SF12" s="218"/>
      <c r="SG12" s="219"/>
      <c r="SH12" s="219"/>
      <c r="SI12" s="219"/>
      <c r="SJ12" s="219"/>
      <c r="SK12" s="219"/>
      <c r="SL12" s="219"/>
      <c r="SM12" s="219"/>
      <c r="SN12" s="219"/>
      <c r="SO12" s="219"/>
      <c r="SP12" s="219"/>
      <c r="SQ12" s="219"/>
      <c r="SR12" s="219"/>
      <c r="SS12" s="219"/>
      <c r="ST12" s="219"/>
      <c r="SU12" s="219"/>
      <c r="SV12" s="219"/>
      <c r="SW12" s="219"/>
      <c r="SX12" s="219"/>
      <c r="SY12" s="219"/>
      <c r="SZ12" s="219"/>
      <c r="TA12" s="219"/>
      <c r="TB12" s="219"/>
      <c r="TC12" s="219"/>
      <c r="TD12" s="219"/>
      <c r="TE12" s="219"/>
      <c r="TF12" s="219"/>
      <c r="TG12" s="219"/>
      <c r="TH12" s="219"/>
      <c r="TI12" s="219"/>
      <c r="TJ12" s="220"/>
      <c r="TK12" s="218"/>
      <c r="TL12" s="219"/>
      <c r="TM12" s="219"/>
      <c r="TN12" s="219"/>
      <c r="TO12" s="219"/>
      <c r="TP12" s="219"/>
      <c r="TQ12" s="219"/>
      <c r="TR12" s="219"/>
      <c r="TS12" s="219"/>
      <c r="TT12" s="219"/>
      <c r="TU12" s="219"/>
      <c r="TV12" s="219"/>
      <c r="TW12" s="219"/>
      <c r="TX12" s="219"/>
      <c r="TY12" s="219"/>
      <c r="TZ12" s="219"/>
      <c r="UA12" s="219"/>
      <c r="UB12" s="219"/>
      <c r="UC12" s="219"/>
      <c r="UD12" s="219"/>
      <c r="UE12" s="219"/>
      <c r="UF12" s="219"/>
      <c r="UG12" s="219"/>
      <c r="UH12" s="219"/>
      <c r="UI12" s="219"/>
      <c r="UJ12" s="219"/>
      <c r="UK12" s="219"/>
      <c r="UL12" s="219"/>
      <c r="UM12" s="219"/>
      <c r="UN12" s="220"/>
      <c r="UO12" s="218"/>
      <c r="UP12" s="219"/>
      <c r="UQ12" s="219"/>
      <c r="UR12" s="219"/>
      <c r="US12" s="219"/>
      <c r="UT12" s="219"/>
      <c r="UU12" s="219"/>
      <c r="UV12" s="219"/>
      <c r="UW12" s="219"/>
      <c r="UX12" s="219"/>
      <c r="UY12" s="219"/>
      <c r="UZ12" s="219"/>
      <c r="VA12" s="219"/>
      <c r="VB12" s="219"/>
      <c r="VC12" s="219"/>
      <c r="VD12" s="219"/>
      <c r="VE12" s="219"/>
      <c r="VF12" s="219"/>
      <c r="VG12" s="219"/>
      <c r="VH12" s="219"/>
      <c r="VI12" s="219"/>
      <c r="VJ12" s="219"/>
      <c r="VK12" s="219"/>
      <c r="VL12" s="219"/>
      <c r="VM12" s="219"/>
      <c r="VN12" s="219"/>
      <c r="VO12" s="219"/>
      <c r="VP12" s="219"/>
      <c r="VQ12" s="219"/>
      <c r="VR12" s="219"/>
      <c r="VS12" s="220"/>
      <c r="VT12" s="221"/>
    </row>
    <row r="13" spans="1:592" ht="15.95" customHeight="1">
      <c r="A13" s="429"/>
      <c r="B13" s="222" t="s">
        <v>1850</v>
      </c>
      <c r="C13" s="223"/>
      <c r="D13" s="224"/>
      <c r="E13" s="225">
        <f>E11+1</f>
        <v>44789</v>
      </c>
      <c r="F13" s="225">
        <f>E13+G13-1</f>
        <v>44828</v>
      </c>
      <c r="G13" s="226">
        <v>40</v>
      </c>
      <c r="H13" s="227">
        <v>1</v>
      </c>
      <c r="I13" s="225">
        <f t="shared" ref="I13:I19" si="1">E13+(G13*H13)-1</f>
        <v>44828</v>
      </c>
      <c r="J13" s="228">
        <f>K13-F13</f>
        <v>0</v>
      </c>
      <c r="K13" s="229">
        <f>IF(H13&gt;=100%,F13,$F$5)</f>
        <v>44828</v>
      </c>
      <c r="L13" s="217"/>
      <c r="M13" s="218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20"/>
      <c r="AQ13" s="218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20"/>
      <c r="BV13" s="218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20"/>
      <c r="DA13" s="218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20"/>
      <c r="EE13" s="218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20"/>
      <c r="FJ13" s="218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20"/>
      <c r="GN13" s="218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20"/>
      <c r="HS13" s="218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  <c r="IW13" s="220"/>
      <c r="IX13" s="218"/>
      <c r="IY13" s="219"/>
      <c r="IZ13" s="219"/>
      <c r="JA13" s="219"/>
      <c r="JB13" s="219"/>
      <c r="JC13" s="219"/>
      <c r="JD13" s="219"/>
      <c r="JE13" s="219"/>
      <c r="JF13" s="219"/>
      <c r="JG13" s="219"/>
      <c r="JH13" s="219"/>
      <c r="JI13" s="219"/>
      <c r="JJ13" s="219"/>
      <c r="JK13" s="219"/>
      <c r="JL13" s="219"/>
      <c r="JM13" s="219"/>
      <c r="JN13" s="219"/>
      <c r="JO13" s="219"/>
      <c r="JP13" s="219"/>
      <c r="JQ13" s="219"/>
      <c r="JR13" s="219"/>
      <c r="JS13" s="219"/>
      <c r="JT13" s="219"/>
      <c r="JU13" s="219"/>
      <c r="JV13" s="219"/>
      <c r="JW13" s="219"/>
      <c r="JX13" s="219"/>
      <c r="JY13" s="220"/>
      <c r="JZ13" s="218"/>
      <c r="KA13" s="219"/>
      <c r="KB13" s="219"/>
      <c r="KC13" s="219"/>
      <c r="KD13" s="219"/>
      <c r="KE13" s="219"/>
      <c r="KF13" s="219"/>
      <c r="KG13" s="219"/>
      <c r="KH13" s="219"/>
      <c r="KI13" s="219"/>
      <c r="KJ13" s="219"/>
      <c r="KK13" s="219"/>
      <c r="KL13" s="219"/>
      <c r="KM13" s="219"/>
      <c r="KN13" s="219"/>
      <c r="KO13" s="219"/>
      <c r="KP13" s="219"/>
      <c r="KQ13" s="219"/>
      <c r="KR13" s="219"/>
      <c r="KS13" s="219"/>
      <c r="KT13" s="219"/>
      <c r="KU13" s="219"/>
      <c r="KV13" s="219"/>
      <c r="KW13" s="219"/>
      <c r="KX13" s="219"/>
      <c r="KY13" s="219"/>
      <c r="KZ13" s="219"/>
      <c r="LA13" s="219"/>
      <c r="LB13" s="219"/>
      <c r="LC13" s="219"/>
      <c r="LD13" s="220"/>
      <c r="LE13" s="218"/>
      <c r="LF13" s="219"/>
      <c r="LG13" s="219"/>
      <c r="LH13" s="219"/>
      <c r="LI13" s="219"/>
      <c r="LJ13" s="219"/>
      <c r="LK13" s="219"/>
      <c r="LL13" s="219"/>
      <c r="LM13" s="219"/>
      <c r="LN13" s="219"/>
      <c r="LO13" s="219"/>
      <c r="LP13" s="219"/>
      <c r="LQ13" s="219"/>
      <c r="LR13" s="219"/>
      <c r="LS13" s="219"/>
      <c r="LT13" s="219"/>
      <c r="LU13" s="219"/>
      <c r="LV13" s="219"/>
      <c r="LW13" s="219"/>
      <c r="LX13" s="219"/>
      <c r="LY13" s="219"/>
      <c r="LZ13" s="219"/>
      <c r="MA13" s="219"/>
      <c r="MB13" s="219"/>
      <c r="MC13" s="219"/>
      <c r="MD13" s="219"/>
      <c r="ME13" s="219"/>
      <c r="MF13" s="219"/>
      <c r="MG13" s="219"/>
      <c r="MH13" s="220"/>
      <c r="MI13" s="218"/>
      <c r="MJ13" s="219"/>
      <c r="MK13" s="219"/>
      <c r="ML13" s="219"/>
      <c r="MM13" s="219"/>
      <c r="MN13" s="219"/>
      <c r="MO13" s="219"/>
      <c r="MP13" s="219"/>
      <c r="MQ13" s="219"/>
      <c r="MR13" s="219"/>
      <c r="MS13" s="219"/>
      <c r="MT13" s="219"/>
      <c r="MU13" s="219"/>
      <c r="MV13" s="219"/>
      <c r="MW13" s="219"/>
      <c r="MX13" s="219"/>
      <c r="MY13" s="219"/>
      <c r="MZ13" s="219"/>
      <c r="NA13" s="219"/>
      <c r="NB13" s="219"/>
      <c r="NC13" s="219"/>
      <c r="ND13" s="219"/>
      <c r="NE13" s="219"/>
      <c r="NF13" s="219"/>
      <c r="NG13" s="219"/>
      <c r="NH13" s="219"/>
      <c r="NI13" s="219"/>
      <c r="NJ13" s="219"/>
      <c r="NK13" s="219"/>
      <c r="NL13" s="219"/>
      <c r="NM13" s="220"/>
      <c r="NN13" s="218"/>
      <c r="NO13" s="219"/>
      <c r="NP13" s="219"/>
      <c r="NQ13" s="219"/>
      <c r="NR13" s="219"/>
      <c r="NS13" s="219"/>
      <c r="NT13" s="219"/>
      <c r="NU13" s="219"/>
      <c r="NV13" s="219"/>
      <c r="NW13" s="219"/>
      <c r="NX13" s="219"/>
      <c r="NY13" s="219"/>
      <c r="NZ13" s="219"/>
      <c r="OA13" s="219"/>
      <c r="OB13" s="219"/>
      <c r="OC13" s="219"/>
      <c r="OD13" s="219"/>
      <c r="OE13" s="219"/>
      <c r="OF13" s="219"/>
      <c r="OG13" s="219"/>
      <c r="OH13" s="219"/>
      <c r="OI13" s="219"/>
      <c r="OJ13" s="219"/>
      <c r="OK13" s="219"/>
      <c r="OL13" s="219"/>
      <c r="OM13" s="219"/>
      <c r="ON13" s="219"/>
      <c r="OO13" s="219"/>
      <c r="OP13" s="219"/>
      <c r="OQ13" s="220"/>
      <c r="OR13" s="218"/>
      <c r="OS13" s="219"/>
      <c r="OT13" s="219"/>
      <c r="OU13" s="219"/>
      <c r="OV13" s="219"/>
      <c r="OW13" s="219"/>
      <c r="OX13" s="219"/>
      <c r="OY13" s="219"/>
      <c r="OZ13" s="219"/>
      <c r="PA13" s="219"/>
      <c r="PB13" s="219"/>
      <c r="PC13" s="219"/>
      <c r="PD13" s="219"/>
      <c r="PE13" s="219"/>
      <c r="PF13" s="219"/>
      <c r="PG13" s="219"/>
      <c r="PH13" s="219"/>
      <c r="PI13" s="219"/>
      <c r="PJ13" s="219"/>
      <c r="PK13" s="219"/>
      <c r="PL13" s="219"/>
      <c r="PM13" s="219"/>
      <c r="PN13" s="219"/>
      <c r="PO13" s="219"/>
      <c r="PP13" s="219"/>
      <c r="PQ13" s="219"/>
      <c r="PR13" s="219"/>
      <c r="PS13" s="219"/>
      <c r="PT13" s="219"/>
      <c r="PU13" s="219"/>
      <c r="PV13" s="220"/>
      <c r="PW13" s="218"/>
      <c r="PX13" s="219"/>
      <c r="PY13" s="219"/>
      <c r="PZ13" s="219"/>
      <c r="QA13" s="219"/>
      <c r="QB13" s="219"/>
      <c r="QC13" s="219"/>
      <c r="QD13" s="219"/>
      <c r="QE13" s="219"/>
      <c r="QF13" s="219"/>
      <c r="QG13" s="219"/>
      <c r="QH13" s="219"/>
      <c r="QI13" s="219"/>
      <c r="QJ13" s="219"/>
      <c r="QK13" s="219"/>
      <c r="QL13" s="219"/>
      <c r="QM13" s="219"/>
      <c r="QN13" s="219"/>
      <c r="QO13" s="219"/>
      <c r="QP13" s="219"/>
      <c r="QQ13" s="219"/>
      <c r="QR13" s="219"/>
      <c r="QS13" s="219"/>
      <c r="QT13" s="219"/>
      <c r="QU13" s="219"/>
      <c r="QV13" s="219"/>
      <c r="QW13" s="219"/>
      <c r="QX13" s="219"/>
      <c r="QY13" s="219"/>
      <c r="QZ13" s="219"/>
      <c r="RA13" s="220"/>
      <c r="RB13" s="218"/>
      <c r="RC13" s="219"/>
      <c r="RD13" s="219"/>
      <c r="RE13" s="219"/>
      <c r="RF13" s="219"/>
      <c r="RG13" s="219"/>
      <c r="RH13" s="219"/>
      <c r="RI13" s="219"/>
      <c r="RJ13" s="219"/>
      <c r="RK13" s="219"/>
      <c r="RL13" s="219"/>
      <c r="RM13" s="219"/>
      <c r="RN13" s="219"/>
      <c r="RO13" s="219"/>
      <c r="RP13" s="219"/>
      <c r="RQ13" s="219"/>
      <c r="RR13" s="219"/>
      <c r="RS13" s="219"/>
      <c r="RT13" s="219"/>
      <c r="RU13" s="219"/>
      <c r="RV13" s="219"/>
      <c r="RW13" s="219"/>
      <c r="RX13" s="219"/>
      <c r="RY13" s="219"/>
      <c r="RZ13" s="219"/>
      <c r="SA13" s="219"/>
      <c r="SB13" s="219"/>
      <c r="SC13" s="219"/>
      <c r="SD13" s="219"/>
      <c r="SE13" s="220"/>
      <c r="SF13" s="218"/>
      <c r="SG13" s="219"/>
      <c r="SH13" s="219"/>
      <c r="SI13" s="219"/>
      <c r="SJ13" s="219"/>
      <c r="SK13" s="219"/>
      <c r="SL13" s="219"/>
      <c r="SM13" s="219"/>
      <c r="SN13" s="219"/>
      <c r="SO13" s="219"/>
      <c r="SP13" s="219"/>
      <c r="SQ13" s="219"/>
      <c r="SR13" s="219"/>
      <c r="SS13" s="219"/>
      <c r="ST13" s="219"/>
      <c r="SU13" s="219"/>
      <c r="SV13" s="219"/>
      <c r="SW13" s="219"/>
      <c r="SX13" s="219"/>
      <c r="SY13" s="219"/>
      <c r="SZ13" s="219"/>
      <c r="TA13" s="219"/>
      <c r="TB13" s="219"/>
      <c r="TC13" s="219"/>
      <c r="TD13" s="219"/>
      <c r="TE13" s="219"/>
      <c r="TF13" s="219"/>
      <c r="TG13" s="219"/>
      <c r="TH13" s="219"/>
      <c r="TI13" s="219"/>
      <c r="TJ13" s="220"/>
      <c r="TK13" s="218"/>
      <c r="TL13" s="219"/>
      <c r="TM13" s="219"/>
      <c r="TN13" s="219"/>
      <c r="TO13" s="219"/>
      <c r="TP13" s="219"/>
      <c r="TQ13" s="219"/>
      <c r="TR13" s="219"/>
      <c r="TS13" s="219"/>
      <c r="TT13" s="219"/>
      <c r="TU13" s="219"/>
      <c r="TV13" s="219"/>
      <c r="TW13" s="219"/>
      <c r="TX13" s="219"/>
      <c r="TY13" s="219"/>
      <c r="TZ13" s="219"/>
      <c r="UA13" s="219"/>
      <c r="UB13" s="219"/>
      <c r="UC13" s="219"/>
      <c r="UD13" s="219"/>
      <c r="UE13" s="219"/>
      <c r="UF13" s="219"/>
      <c r="UG13" s="219"/>
      <c r="UH13" s="219"/>
      <c r="UI13" s="219"/>
      <c r="UJ13" s="219"/>
      <c r="UK13" s="219"/>
      <c r="UL13" s="219"/>
      <c r="UM13" s="219"/>
      <c r="UN13" s="220"/>
      <c r="UO13" s="218"/>
      <c r="UP13" s="219"/>
      <c r="UQ13" s="219"/>
      <c r="UR13" s="219"/>
      <c r="US13" s="219"/>
      <c r="UT13" s="219"/>
      <c r="UU13" s="219"/>
      <c r="UV13" s="219"/>
      <c r="UW13" s="219"/>
      <c r="UX13" s="219"/>
      <c r="UY13" s="219"/>
      <c r="UZ13" s="219"/>
      <c r="VA13" s="219"/>
      <c r="VB13" s="219"/>
      <c r="VC13" s="219"/>
      <c r="VD13" s="219"/>
      <c r="VE13" s="219"/>
      <c r="VF13" s="219"/>
      <c r="VG13" s="219"/>
      <c r="VH13" s="219"/>
      <c r="VI13" s="219"/>
      <c r="VJ13" s="219"/>
      <c r="VK13" s="219"/>
      <c r="VL13" s="219"/>
      <c r="VM13" s="219"/>
      <c r="VN13" s="219"/>
      <c r="VO13" s="219"/>
      <c r="VP13" s="219"/>
      <c r="VQ13" s="219"/>
      <c r="VR13" s="219"/>
      <c r="VS13" s="220"/>
      <c r="VT13" s="221"/>
    </row>
    <row r="14" spans="1:592" ht="15.95" customHeight="1">
      <c r="A14" s="429"/>
      <c r="B14" s="222" t="s">
        <v>1851</v>
      </c>
      <c r="C14" s="223"/>
      <c r="D14" s="224"/>
      <c r="E14" s="225">
        <f>F13+1</f>
        <v>44829</v>
      </c>
      <c r="F14" s="225">
        <f>E14+G14-1</f>
        <v>44867</v>
      </c>
      <c r="G14" s="226">
        <v>39</v>
      </c>
      <c r="H14" s="227">
        <v>0.91</v>
      </c>
      <c r="I14" s="225">
        <f>E14+(G14*H14)-1</f>
        <v>44863.49</v>
      </c>
      <c r="J14" s="228">
        <f t="shared" ca="1" si="0"/>
        <v>90</v>
      </c>
      <c r="K14" s="229">
        <f ca="1">IF(H14&gt;=100%,F14,$F$5)</f>
        <v>44957</v>
      </c>
      <c r="L14" s="217"/>
      <c r="M14" s="218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20"/>
      <c r="AQ14" s="218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20"/>
      <c r="BV14" s="218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20"/>
      <c r="DA14" s="218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20"/>
      <c r="EE14" s="218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20"/>
      <c r="FJ14" s="218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20"/>
      <c r="GN14" s="218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20"/>
      <c r="HS14" s="218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  <c r="IW14" s="220"/>
      <c r="IX14" s="218"/>
      <c r="IY14" s="219"/>
      <c r="IZ14" s="219"/>
      <c r="JA14" s="219"/>
      <c r="JB14" s="219"/>
      <c r="JC14" s="219"/>
      <c r="JD14" s="219"/>
      <c r="JE14" s="219"/>
      <c r="JF14" s="219"/>
      <c r="JG14" s="219"/>
      <c r="JH14" s="219"/>
      <c r="JI14" s="219"/>
      <c r="JJ14" s="219"/>
      <c r="JK14" s="219"/>
      <c r="JL14" s="219"/>
      <c r="JM14" s="219"/>
      <c r="JN14" s="219"/>
      <c r="JO14" s="219"/>
      <c r="JP14" s="219"/>
      <c r="JQ14" s="219"/>
      <c r="JR14" s="219"/>
      <c r="JS14" s="219"/>
      <c r="JT14" s="219"/>
      <c r="JU14" s="219"/>
      <c r="JV14" s="219"/>
      <c r="JW14" s="219"/>
      <c r="JX14" s="219"/>
      <c r="JY14" s="220"/>
      <c r="JZ14" s="218"/>
      <c r="KA14" s="219"/>
      <c r="KB14" s="219"/>
      <c r="KC14" s="219"/>
      <c r="KD14" s="219"/>
      <c r="KE14" s="219"/>
      <c r="KF14" s="219"/>
      <c r="KG14" s="219"/>
      <c r="KH14" s="219"/>
      <c r="KI14" s="219"/>
      <c r="KJ14" s="219"/>
      <c r="KK14" s="219"/>
      <c r="KL14" s="219"/>
      <c r="KM14" s="219"/>
      <c r="KN14" s="219"/>
      <c r="KO14" s="219"/>
      <c r="KP14" s="219"/>
      <c r="KQ14" s="219"/>
      <c r="KR14" s="219"/>
      <c r="KS14" s="219"/>
      <c r="KT14" s="219"/>
      <c r="KU14" s="219"/>
      <c r="KV14" s="219"/>
      <c r="KW14" s="219"/>
      <c r="KX14" s="219"/>
      <c r="KY14" s="219"/>
      <c r="KZ14" s="219"/>
      <c r="LA14" s="219"/>
      <c r="LB14" s="219"/>
      <c r="LC14" s="219"/>
      <c r="LD14" s="220"/>
      <c r="LE14" s="218"/>
      <c r="LF14" s="219"/>
      <c r="LG14" s="219"/>
      <c r="LH14" s="219"/>
      <c r="LI14" s="219"/>
      <c r="LJ14" s="219"/>
      <c r="LK14" s="219"/>
      <c r="LL14" s="219"/>
      <c r="LM14" s="219"/>
      <c r="LN14" s="219"/>
      <c r="LO14" s="219"/>
      <c r="LP14" s="219"/>
      <c r="LQ14" s="219"/>
      <c r="LR14" s="219"/>
      <c r="LS14" s="219"/>
      <c r="LT14" s="219"/>
      <c r="LU14" s="219"/>
      <c r="LV14" s="219"/>
      <c r="LW14" s="219"/>
      <c r="LX14" s="219"/>
      <c r="LY14" s="219"/>
      <c r="LZ14" s="219"/>
      <c r="MA14" s="219"/>
      <c r="MB14" s="219"/>
      <c r="MC14" s="219"/>
      <c r="MD14" s="219"/>
      <c r="ME14" s="219"/>
      <c r="MF14" s="219"/>
      <c r="MG14" s="219"/>
      <c r="MH14" s="220"/>
      <c r="MI14" s="218"/>
      <c r="MJ14" s="219"/>
      <c r="MK14" s="219"/>
      <c r="ML14" s="219"/>
      <c r="MM14" s="219"/>
      <c r="MN14" s="219"/>
      <c r="MO14" s="219"/>
      <c r="MP14" s="219"/>
      <c r="MQ14" s="219"/>
      <c r="MR14" s="219"/>
      <c r="MS14" s="219"/>
      <c r="MT14" s="219"/>
      <c r="MU14" s="219"/>
      <c r="MV14" s="219"/>
      <c r="MW14" s="219"/>
      <c r="MX14" s="219"/>
      <c r="MY14" s="219"/>
      <c r="MZ14" s="219"/>
      <c r="NA14" s="219"/>
      <c r="NB14" s="219"/>
      <c r="NC14" s="219"/>
      <c r="ND14" s="219"/>
      <c r="NE14" s="219"/>
      <c r="NF14" s="219"/>
      <c r="NG14" s="219"/>
      <c r="NH14" s="219"/>
      <c r="NI14" s="219"/>
      <c r="NJ14" s="219"/>
      <c r="NK14" s="219"/>
      <c r="NL14" s="219"/>
      <c r="NM14" s="220"/>
      <c r="NN14" s="218"/>
      <c r="NO14" s="219"/>
      <c r="NP14" s="219"/>
      <c r="NQ14" s="219"/>
      <c r="NR14" s="219"/>
      <c r="NS14" s="219"/>
      <c r="NT14" s="219"/>
      <c r="NU14" s="219"/>
      <c r="NV14" s="219"/>
      <c r="NW14" s="219"/>
      <c r="NX14" s="219"/>
      <c r="NY14" s="219"/>
      <c r="NZ14" s="219"/>
      <c r="OA14" s="219"/>
      <c r="OB14" s="219"/>
      <c r="OC14" s="219"/>
      <c r="OD14" s="219"/>
      <c r="OE14" s="219"/>
      <c r="OF14" s="219"/>
      <c r="OG14" s="219"/>
      <c r="OH14" s="219"/>
      <c r="OI14" s="219"/>
      <c r="OJ14" s="219"/>
      <c r="OK14" s="219"/>
      <c r="OL14" s="219"/>
      <c r="OM14" s="219"/>
      <c r="ON14" s="219"/>
      <c r="OO14" s="219"/>
      <c r="OP14" s="219"/>
      <c r="OQ14" s="220"/>
      <c r="OR14" s="218"/>
      <c r="OS14" s="219"/>
      <c r="OT14" s="219"/>
      <c r="OU14" s="219"/>
      <c r="OV14" s="219"/>
      <c r="OW14" s="219"/>
      <c r="OX14" s="219"/>
      <c r="OY14" s="219"/>
      <c r="OZ14" s="219"/>
      <c r="PA14" s="219"/>
      <c r="PB14" s="219"/>
      <c r="PC14" s="219"/>
      <c r="PD14" s="219"/>
      <c r="PE14" s="219"/>
      <c r="PF14" s="219"/>
      <c r="PG14" s="219"/>
      <c r="PH14" s="219"/>
      <c r="PI14" s="219"/>
      <c r="PJ14" s="219"/>
      <c r="PK14" s="219"/>
      <c r="PL14" s="219"/>
      <c r="PM14" s="219"/>
      <c r="PN14" s="219"/>
      <c r="PO14" s="219"/>
      <c r="PP14" s="219"/>
      <c r="PQ14" s="219"/>
      <c r="PR14" s="219"/>
      <c r="PS14" s="219"/>
      <c r="PT14" s="219"/>
      <c r="PU14" s="219"/>
      <c r="PV14" s="220"/>
      <c r="PW14" s="218"/>
      <c r="PX14" s="219"/>
      <c r="PY14" s="219"/>
      <c r="PZ14" s="219"/>
      <c r="QA14" s="219"/>
      <c r="QB14" s="219"/>
      <c r="QC14" s="219"/>
      <c r="QD14" s="219"/>
      <c r="QE14" s="219"/>
      <c r="QF14" s="219"/>
      <c r="QG14" s="219"/>
      <c r="QH14" s="219"/>
      <c r="QI14" s="219"/>
      <c r="QJ14" s="219"/>
      <c r="QK14" s="219"/>
      <c r="QL14" s="219"/>
      <c r="QM14" s="219"/>
      <c r="QN14" s="219"/>
      <c r="QO14" s="219"/>
      <c r="QP14" s="219"/>
      <c r="QQ14" s="219"/>
      <c r="QR14" s="219"/>
      <c r="QS14" s="219"/>
      <c r="QT14" s="219"/>
      <c r="QU14" s="219"/>
      <c r="QV14" s="219"/>
      <c r="QW14" s="219"/>
      <c r="QX14" s="219"/>
      <c r="QY14" s="219"/>
      <c r="QZ14" s="219"/>
      <c r="RA14" s="220"/>
      <c r="RB14" s="218"/>
      <c r="RC14" s="219"/>
      <c r="RD14" s="219"/>
      <c r="RE14" s="219"/>
      <c r="RF14" s="219"/>
      <c r="RG14" s="219"/>
      <c r="RH14" s="219"/>
      <c r="RI14" s="219"/>
      <c r="RJ14" s="219"/>
      <c r="RK14" s="219"/>
      <c r="RL14" s="219"/>
      <c r="RM14" s="219"/>
      <c r="RN14" s="219"/>
      <c r="RO14" s="219"/>
      <c r="RP14" s="219"/>
      <c r="RQ14" s="219"/>
      <c r="RR14" s="219"/>
      <c r="RS14" s="219"/>
      <c r="RT14" s="219"/>
      <c r="RU14" s="219"/>
      <c r="RV14" s="219"/>
      <c r="RW14" s="219"/>
      <c r="RX14" s="219"/>
      <c r="RY14" s="219"/>
      <c r="RZ14" s="219"/>
      <c r="SA14" s="219"/>
      <c r="SB14" s="219"/>
      <c r="SC14" s="219"/>
      <c r="SD14" s="219"/>
      <c r="SE14" s="220"/>
      <c r="SF14" s="218"/>
      <c r="SG14" s="219"/>
      <c r="SH14" s="219"/>
      <c r="SI14" s="219"/>
      <c r="SJ14" s="219"/>
      <c r="SK14" s="219"/>
      <c r="SL14" s="219"/>
      <c r="SM14" s="219"/>
      <c r="SN14" s="219"/>
      <c r="SO14" s="219"/>
      <c r="SP14" s="219"/>
      <c r="SQ14" s="219"/>
      <c r="SR14" s="219"/>
      <c r="SS14" s="219"/>
      <c r="ST14" s="219"/>
      <c r="SU14" s="219"/>
      <c r="SV14" s="219"/>
      <c r="SW14" s="219"/>
      <c r="SX14" s="219"/>
      <c r="SY14" s="219"/>
      <c r="SZ14" s="219"/>
      <c r="TA14" s="219"/>
      <c r="TB14" s="219"/>
      <c r="TC14" s="219"/>
      <c r="TD14" s="219"/>
      <c r="TE14" s="219"/>
      <c r="TF14" s="219"/>
      <c r="TG14" s="219"/>
      <c r="TH14" s="219"/>
      <c r="TI14" s="219"/>
      <c r="TJ14" s="220"/>
      <c r="TK14" s="218"/>
      <c r="TL14" s="219"/>
      <c r="TM14" s="219"/>
      <c r="TN14" s="219"/>
      <c r="TO14" s="219"/>
      <c r="TP14" s="219"/>
      <c r="TQ14" s="219"/>
      <c r="TR14" s="219"/>
      <c r="TS14" s="219"/>
      <c r="TT14" s="219"/>
      <c r="TU14" s="219"/>
      <c r="TV14" s="219"/>
      <c r="TW14" s="219"/>
      <c r="TX14" s="219"/>
      <c r="TY14" s="219"/>
      <c r="TZ14" s="219"/>
      <c r="UA14" s="219"/>
      <c r="UB14" s="219"/>
      <c r="UC14" s="219"/>
      <c r="UD14" s="219"/>
      <c r="UE14" s="219"/>
      <c r="UF14" s="219"/>
      <c r="UG14" s="219"/>
      <c r="UH14" s="219"/>
      <c r="UI14" s="219"/>
      <c r="UJ14" s="219"/>
      <c r="UK14" s="219"/>
      <c r="UL14" s="219"/>
      <c r="UM14" s="219"/>
      <c r="UN14" s="220"/>
      <c r="UO14" s="218"/>
      <c r="UP14" s="219"/>
      <c r="UQ14" s="219"/>
      <c r="UR14" s="219"/>
      <c r="US14" s="219"/>
      <c r="UT14" s="219"/>
      <c r="UU14" s="219"/>
      <c r="UV14" s="219"/>
      <c r="UW14" s="219"/>
      <c r="UX14" s="219"/>
      <c r="UY14" s="219"/>
      <c r="UZ14" s="219"/>
      <c r="VA14" s="219"/>
      <c r="VB14" s="219"/>
      <c r="VC14" s="219"/>
      <c r="VD14" s="219"/>
      <c r="VE14" s="219"/>
      <c r="VF14" s="219"/>
      <c r="VG14" s="219"/>
      <c r="VH14" s="219"/>
      <c r="VI14" s="219"/>
      <c r="VJ14" s="219"/>
      <c r="VK14" s="219"/>
      <c r="VL14" s="219"/>
      <c r="VM14" s="219"/>
      <c r="VN14" s="219"/>
      <c r="VO14" s="219"/>
      <c r="VP14" s="219"/>
      <c r="VQ14" s="219"/>
      <c r="VR14" s="219"/>
      <c r="VS14" s="220"/>
      <c r="VT14" s="221"/>
    </row>
    <row r="15" spans="1:592" ht="15.95" customHeight="1">
      <c r="A15" s="429"/>
      <c r="B15" s="222" t="s">
        <v>1852</v>
      </c>
      <c r="C15" s="223"/>
      <c r="D15" s="224"/>
      <c r="E15" s="225">
        <f>F14+1</f>
        <v>44868</v>
      </c>
      <c r="F15" s="225">
        <f>E15+G15-1</f>
        <v>44868</v>
      </c>
      <c r="G15" s="226">
        <v>1</v>
      </c>
      <c r="H15" s="227">
        <v>0.91</v>
      </c>
      <c r="I15" s="225">
        <f>E15+(G15*H15)-1</f>
        <v>44867.91</v>
      </c>
      <c r="J15" s="228">
        <f t="shared" ca="1" si="0"/>
        <v>89</v>
      </c>
      <c r="K15" s="229">
        <f ca="1">IF(H15&gt;=100%,F15,$F$5)</f>
        <v>44957</v>
      </c>
      <c r="L15" s="217"/>
      <c r="M15" s="218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20"/>
      <c r="AQ15" s="218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20"/>
      <c r="BV15" s="218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20"/>
      <c r="DA15" s="218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20"/>
      <c r="EE15" s="218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20"/>
      <c r="FJ15" s="218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20"/>
      <c r="GN15" s="218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20"/>
      <c r="HS15" s="218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  <c r="IW15" s="220"/>
      <c r="IX15" s="218"/>
      <c r="IY15" s="219"/>
      <c r="IZ15" s="219"/>
      <c r="JA15" s="219"/>
      <c r="JB15" s="219"/>
      <c r="JC15" s="219"/>
      <c r="JD15" s="219"/>
      <c r="JE15" s="219"/>
      <c r="JF15" s="219"/>
      <c r="JG15" s="219"/>
      <c r="JH15" s="219"/>
      <c r="JI15" s="219"/>
      <c r="JJ15" s="219"/>
      <c r="JK15" s="219"/>
      <c r="JL15" s="219"/>
      <c r="JM15" s="219"/>
      <c r="JN15" s="219"/>
      <c r="JO15" s="219"/>
      <c r="JP15" s="219"/>
      <c r="JQ15" s="219"/>
      <c r="JR15" s="219"/>
      <c r="JS15" s="219"/>
      <c r="JT15" s="219"/>
      <c r="JU15" s="219"/>
      <c r="JV15" s="219"/>
      <c r="JW15" s="219"/>
      <c r="JX15" s="219"/>
      <c r="JY15" s="220"/>
      <c r="JZ15" s="218"/>
      <c r="KA15" s="219"/>
      <c r="KB15" s="219"/>
      <c r="KC15" s="219"/>
      <c r="KD15" s="219"/>
      <c r="KE15" s="219"/>
      <c r="KF15" s="219"/>
      <c r="KG15" s="219"/>
      <c r="KH15" s="219"/>
      <c r="KI15" s="219"/>
      <c r="KJ15" s="219"/>
      <c r="KK15" s="219"/>
      <c r="KL15" s="219"/>
      <c r="KM15" s="219"/>
      <c r="KN15" s="219"/>
      <c r="KO15" s="219"/>
      <c r="KP15" s="219"/>
      <c r="KQ15" s="219"/>
      <c r="KR15" s="219"/>
      <c r="KS15" s="219"/>
      <c r="KT15" s="219"/>
      <c r="KU15" s="219"/>
      <c r="KV15" s="219"/>
      <c r="KW15" s="219"/>
      <c r="KX15" s="219"/>
      <c r="KY15" s="219"/>
      <c r="KZ15" s="219"/>
      <c r="LA15" s="219"/>
      <c r="LB15" s="219"/>
      <c r="LC15" s="219"/>
      <c r="LD15" s="220"/>
      <c r="LE15" s="218"/>
      <c r="LF15" s="219"/>
      <c r="LG15" s="219"/>
      <c r="LH15" s="219"/>
      <c r="LI15" s="219"/>
      <c r="LJ15" s="219"/>
      <c r="LK15" s="219"/>
      <c r="LL15" s="219"/>
      <c r="LM15" s="219"/>
      <c r="LN15" s="219"/>
      <c r="LO15" s="219"/>
      <c r="LP15" s="219"/>
      <c r="LQ15" s="219"/>
      <c r="LR15" s="219"/>
      <c r="LS15" s="219"/>
      <c r="LT15" s="219"/>
      <c r="LU15" s="219"/>
      <c r="LV15" s="219"/>
      <c r="LW15" s="219"/>
      <c r="LX15" s="219"/>
      <c r="LY15" s="219"/>
      <c r="LZ15" s="219"/>
      <c r="MA15" s="219"/>
      <c r="MB15" s="219"/>
      <c r="MC15" s="219"/>
      <c r="MD15" s="219"/>
      <c r="ME15" s="219"/>
      <c r="MF15" s="219"/>
      <c r="MG15" s="219"/>
      <c r="MH15" s="220"/>
      <c r="MI15" s="218"/>
      <c r="MJ15" s="219"/>
      <c r="MK15" s="219"/>
      <c r="ML15" s="219"/>
      <c r="MM15" s="219"/>
      <c r="MN15" s="219"/>
      <c r="MO15" s="219"/>
      <c r="MP15" s="219"/>
      <c r="MQ15" s="219"/>
      <c r="MR15" s="219"/>
      <c r="MS15" s="219"/>
      <c r="MT15" s="219"/>
      <c r="MU15" s="219"/>
      <c r="MV15" s="219"/>
      <c r="MW15" s="219"/>
      <c r="MX15" s="219"/>
      <c r="MY15" s="219"/>
      <c r="MZ15" s="219"/>
      <c r="NA15" s="219"/>
      <c r="NB15" s="219"/>
      <c r="NC15" s="219"/>
      <c r="ND15" s="219"/>
      <c r="NE15" s="219"/>
      <c r="NF15" s="219"/>
      <c r="NG15" s="219"/>
      <c r="NH15" s="219"/>
      <c r="NI15" s="219"/>
      <c r="NJ15" s="219"/>
      <c r="NK15" s="219"/>
      <c r="NL15" s="219"/>
      <c r="NM15" s="220"/>
      <c r="NN15" s="218"/>
      <c r="NO15" s="219"/>
      <c r="NP15" s="219"/>
      <c r="NQ15" s="219"/>
      <c r="NR15" s="219"/>
      <c r="NS15" s="219"/>
      <c r="NT15" s="219"/>
      <c r="NU15" s="219"/>
      <c r="NV15" s="219"/>
      <c r="NW15" s="219"/>
      <c r="NX15" s="219"/>
      <c r="NY15" s="219"/>
      <c r="NZ15" s="219"/>
      <c r="OA15" s="219"/>
      <c r="OB15" s="219"/>
      <c r="OC15" s="219"/>
      <c r="OD15" s="219"/>
      <c r="OE15" s="219"/>
      <c r="OF15" s="219"/>
      <c r="OG15" s="219"/>
      <c r="OH15" s="219"/>
      <c r="OI15" s="219"/>
      <c r="OJ15" s="219"/>
      <c r="OK15" s="219"/>
      <c r="OL15" s="219"/>
      <c r="OM15" s="219"/>
      <c r="ON15" s="219"/>
      <c r="OO15" s="219"/>
      <c r="OP15" s="219"/>
      <c r="OQ15" s="220"/>
      <c r="OR15" s="218"/>
      <c r="OS15" s="219"/>
      <c r="OT15" s="219"/>
      <c r="OU15" s="219"/>
      <c r="OV15" s="219"/>
      <c r="OW15" s="219"/>
      <c r="OX15" s="219"/>
      <c r="OY15" s="219"/>
      <c r="OZ15" s="219"/>
      <c r="PA15" s="219"/>
      <c r="PB15" s="219"/>
      <c r="PC15" s="219"/>
      <c r="PD15" s="219"/>
      <c r="PE15" s="219"/>
      <c r="PF15" s="219"/>
      <c r="PG15" s="219"/>
      <c r="PH15" s="219"/>
      <c r="PI15" s="219"/>
      <c r="PJ15" s="219"/>
      <c r="PK15" s="219"/>
      <c r="PL15" s="219"/>
      <c r="PM15" s="219"/>
      <c r="PN15" s="219"/>
      <c r="PO15" s="219"/>
      <c r="PP15" s="219"/>
      <c r="PQ15" s="219"/>
      <c r="PR15" s="219"/>
      <c r="PS15" s="219"/>
      <c r="PT15" s="219"/>
      <c r="PU15" s="219"/>
      <c r="PV15" s="220"/>
      <c r="PW15" s="218"/>
      <c r="PX15" s="219"/>
      <c r="PY15" s="219"/>
      <c r="PZ15" s="219"/>
      <c r="QA15" s="219"/>
      <c r="QB15" s="219"/>
      <c r="QC15" s="219"/>
      <c r="QD15" s="219"/>
      <c r="QE15" s="219"/>
      <c r="QF15" s="219"/>
      <c r="QG15" s="219"/>
      <c r="QH15" s="219"/>
      <c r="QI15" s="219"/>
      <c r="QJ15" s="219"/>
      <c r="QK15" s="219"/>
      <c r="QL15" s="219"/>
      <c r="QM15" s="219"/>
      <c r="QN15" s="219"/>
      <c r="QO15" s="219"/>
      <c r="QP15" s="219"/>
      <c r="QQ15" s="219"/>
      <c r="QR15" s="219"/>
      <c r="QS15" s="219"/>
      <c r="QT15" s="219"/>
      <c r="QU15" s="219"/>
      <c r="QV15" s="219"/>
      <c r="QW15" s="219"/>
      <c r="QX15" s="219"/>
      <c r="QY15" s="219"/>
      <c r="QZ15" s="219"/>
      <c r="RA15" s="220"/>
      <c r="RB15" s="218"/>
      <c r="RC15" s="219"/>
      <c r="RD15" s="219"/>
      <c r="RE15" s="219"/>
      <c r="RF15" s="219"/>
      <c r="RG15" s="219"/>
      <c r="RH15" s="219"/>
      <c r="RI15" s="219"/>
      <c r="RJ15" s="219"/>
      <c r="RK15" s="219"/>
      <c r="RL15" s="219"/>
      <c r="RM15" s="219"/>
      <c r="RN15" s="219"/>
      <c r="RO15" s="219"/>
      <c r="RP15" s="219"/>
      <c r="RQ15" s="219"/>
      <c r="RR15" s="219"/>
      <c r="RS15" s="219"/>
      <c r="RT15" s="219"/>
      <c r="RU15" s="219"/>
      <c r="RV15" s="219"/>
      <c r="RW15" s="219"/>
      <c r="RX15" s="219"/>
      <c r="RY15" s="219"/>
      <c r="RZ15" s="219"/>
      <c r="SA15" s="219"/>
      <c r="SB15" s="219"/>
      <c r="SC15" s="219"/>
      <c r="SD15" s="219"/>
      <c r="SE15" s="220"/>
      <c r="SF15" s="218"/>
      <c r="SG15" s="219"/>
      <c r="SH15" s="219"/>
      <c r="SI15" s="219"/>
      <c r="SJ15" s="219"/>
      <c r="SK15" s="219"/>
      <c r="SL15" s="219"/>
      <c r="SM15" s="219"/>
      <c r="SN15" s="219"/>
      <c r="SO15" s="219"/>
      <c r="SP15" s="219"/>
      <c r="SQ15" s="219"/>
      <c r="SR15" s="219"/>
      <c r="SS15" s="219"/>
      <c r="ST15" s="219"/>
      <c r="SU15" s="219"/>
      <c r="SV15" s="219"/>
      <c r="SW15" s="219"/>
      <c r="SX15" s="219"/>
      <c r="SY15" s="219"/>
      <c r="SZ15" s="219"/>
      <c r="TA15" s="219"/>
      <c r="TB15" s="219"/>
      <c r="TC15" s="219"/>
      <c r="TD15" s="219"/>
      <c r="TE15" s="219"/>
      <c r="TF15" s="219"/>
      <c r="TG15" s="219"/>
      <c r="TH15" s="219"/>
      <c r="TI15" s="219"/>
      <c r="TJ15" s="220"/>
      <c r="TK15" s="218"/>
      <c r="TL15" s="219"/>
      <c r="TM15" s="219"/>
      <c r="TN15" s="219"/>
      <c r="TO15" s="219"/>
      <c r="TP15" s="219"/>
      <c r="TQ15" s="219"/>
      <c r="TR15" s="219"/>
      <c r="TS15" s="219"/>
      <c r="TT15" s="219"/>
      <c r="TU15" s="219"/>
      <c r="TV15" s="219"/>
      <c r="TW15" s="219"/>
      <c r="TX15" s="219"/>
      <c r="TY15" s="219"/>
      <c r="TZ15" s="219"/>
      <c r="UA15" s="219"/>
      <c r="UB15" s="219"/>
      <c r="UC15" s="219"/>
      <c r="UD15" s="219"/>
      <c r="UE15" s="219"/>
      <c r="UF15" s="219"/>
      <c r="UG15" s="219"/>
      <c r="UH15" s="219"/>
      <c r="UI15" s="219"/>
      <c r="UJ15" s="219"/>
      <c r="UK15" s="219"/>
      <c r="UL15" s="219"/>
      <c r="UM15" s="219"/>
      <c r="UN15" s="220"/>
      <c r="UO15" s="218"/>
      <c r="UP15" s="219"/>
      <c r="UQ15" s="219"/>
      <c r="UR15" s="219"/>
      <c r="US15" s="219"/>
      <c r="UT15" s="219"/>
      <c r="UU15" s="219"/>
      <c r="UV15" s="219"/>
      <c r="UW15" s="219"/>
      <c r="UX15" s="219"/>
      <c r="UY15" s="219"/>
      <c r="UZ15" s="219"/>
      <c r="VA15" s="219"/>
      <c r="VB15" s="219"/>
      <c r="VC15" s="219"/>
      <c r="VD15" s="219"/>
      <c r="VE15" s="219"/>
      <c r="VF15" s="219"/>
      <c r="VG15" s="219"/>
      <c r="VH15" s="219"/>
      <c r="VI15" s="219"/>
      <c r="VJ15" s="219"/>
      <c r="VK15" s="219"/>
      <c r="VL15" s="219"/>
      <c r="VM15" s="219"/>
      <c r="VN15" s="219"/>
      <c r="VO15" s="219"/>
      <c r="VP15" s="219"/>
      <c r="VQ15" s="219"/>
      <c r="VR15" s="219"/>
      <c r="VS15" s="220"/>
      <c r="VT15" s="221"/>
    </row>
    <row r="16" spans="1:592" ht="15.95" customHeight="1">
      <c r="A16" s="430"/>
      <c r="B16" s="222" t="s">
        <v>1853</v>
      </c>
      <c r="C16" s="223"/>
      <c r="D16" s="224"/>
      <c r="E16" s="225">
        <f>F15+1</f>
        <v>44869</v>
      </c>
      <c r="F16" s="225">
        <f>E16+G16-1</f>
        <v>44913</v>
      </c>
      <c r="G16" s="226">
        <v>45</v>
      </c>
      <c r="H16" s="227">
        <v>0.4</v>
      </c>
      <c r="I16" s="225">
        <f>E16+(G16*H16)-1</f>
        <v>44886</v>
      </c>
      <c r="J16" s="228">
        <f t="shared" ca="1" si="0"/>
        <v>44</v>
      </c>
      <c r="K16" s="229">
        <f ca="1">IF(H16&gt;=100%,F16,$F$5)</f>
        <v>44957</v>
      </c>
      <c r="L16" s="217"/>
      <c r="M16" s="218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20"/>
      <c r="AQ16" s="218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20"/>
      <c r="BV16" s="218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20"/>
      <c r="DA16" s="218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20"/>
      <c r="EE16" s="218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20"/>
      <c r="FJ16" s="218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20"/>
      <c r="GN16" s="218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20"/>
      <c r="HS16" s="218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  <c r="IW16" s="220"/>
      <c r="IX16" s="218"/>
      <c r="IY16" s="219"/>
      <c r="IZ16" s="219"/>
      <c r="JA16" s="219"/>
      <c r="JB16" s="219"/>
      <c r="JC16" s="219"/>
      <c r="JD16" s="219"/>
      <c r="JE16" s="219"/>
      <c r="JF16" s="219"/>
      <c r="JG16" s="219"/>
      <c r="JH16" s="219"/>
      <c r="JI16" s="219"/>
      <c r="JJ16" s="219"/>
      <c r="JK16" s="219"/>
      <c r="JL16" s="219"/>
      <c r="JM16" s="219"/>
      <c r="JN16" s="219"/>
      <c r="JO16" s="219"/>
      <c r="JP16" s="219"/>
      <c r="JQ16" s="219"/>
      <c r="JR16" s="219"/>
      <c r="JS16" s="219"/>
      <c r="JT16" s="219"/>
      <c r="JU16" s="219"/>
      <c r="JV16" s="219"/>
      <c r="JW16" s="219"/>
      <c r="JX16" s="219"/>
      <c r="JY16" s="220"/>
      <c r="JZ16" s="218"/>
      <c r="KA16" s="219"/>
      <c r="KB16" s="219"/>
      <c r="KC16" s="219"/>
      <c r="KD16" s="219"/>
      <c r="KE16" s="219"/>
      <c r="KF16" s="219"/>
      <c r="KG16" s="219"/>
      <c r="KH16" s="219"/>
      <c r="KI16" s="219"/>
      <c r="KJ16" s="219"/>
      <c r="KK16" s="219"/>
      <c r="KL16" s="219"/>
      <c r="KM16" s="219"/>
      <c r="KN16" s="219"/>
      <c r="KO16" s="219"/>
      <c r="KP16" s="219"/>
      <c r="KQ16" s="219"/>
      <c r="KR16" s="219"/>
      <c r="KS16" s="219"/>
      <c r="KT16" s="219"/>
      <c r="KU16" s="219"/>
      <c r="KV16" s="219"/>
      <c r="KW16" s="219"/>
      <c r="KX16" s="219"/>
      <c r="KY16" s="219"/>
      <c r="KZ16" s="219"/>
      <c r="LA16" s="219"/>
      <c r="LB16" s="219"/>
      <c r="LC16" s="219"/>
      <c r="LD16" s="220"/>
      <c r="LE16" s="218"/>
      <c r="LF16" s="219"/>
      <c r="LG16" s="219"/>
      <c r="LH16" s="219"/>
      <c r="LI16" s="219"/>
      <c r="LJ16" s="219"/>
      <c r="LK16" s="219"/>
      <c r="LL16" s="219"/>
      <c r="LM16" s="219"/>
      <c r="LN16" s="219"/>
      <c r="LO16" s="219"/>
      <c r="LP16" s="219"/>
      <c r="LQ16" s="219"/>
      <c r="LR16" s="219"/>
      <c r="LS16" s="219"/>
      <c r="LT16" s="219"/>
      <c r="LU16" s="219"/>
      <c r="LV16" s="219"/>
      <c r="LW16" s="219"/>
      <c r="LX16" s="219"/>
      <c r="LY16" s="219"/>
      <c r="LZ16" s="219"/>
      <c r="MA16" s="219"/>
      <c r="MB16" s="219"/>
      <c r="MC16" s="219"/>
      <c r="MD16" s="219"/>
      <c r="ME16" s="219"/>
      <c r="MF16" s="219"/>
      <c r="MG16" s="219"/>
      <c r="MH16" s="220"/>
      <c r="MI16" s="218"/>
      <c r="MJ16" s="219"/>
      <c r="MK16" s="219"/>
      <c r="ML16" s="219"/>
      <c r="MM16" s="219"/>
      <c r="MN16" s="219"/>
      <c r="MO16" s="219"/>
      <c r="MP16" s="219"/>
      <c r="MQ16" s="219"/>
      <c r="MR16" s="219"/>
      <c r="MS16" s="219"/>
      <c r="MT16" s="219"/>
      <c r="MU16" s="219"/>
      <c r="MV16" s="219"/>
      <c r="MW16" s="219"/>
      <c r="MX16" s="219"/>
      <c r="MY16" s="219"/>
      <c r="MZ16" s="219"/>
      <c r="NA16" s="219"/>
      <c r="NB16" s="219"/>
      <c r="NC16" s="219"/>
      <c r="ND16" s="219"/>
      <c r="NE16" s="219"/>
      <c r="NF16" s="219"/>
      <c r="NG16" s="219"/>
      <c r="NH16" s="219"/>
      <c r="NI16" s="219"/>
      <c r="NJ16" s="219"/>
      <c r="NK16" s="219"/>
      <c r="NL16" s="219"/>
      <c r="NM16" s="220"/>
      <c r="NN16" s="218"/>
      <c r="NO16" s="219"/>
      <c r="NP16" s="219"/>
      <c r="NQ16" s="219"/>
      <c r="NR16" s="219"/>
      <c r="NS16" s="219"/>
      <c r="NT16" s="219"/>
      <c r="NU16" s="219"/>
      <c r="NV16" s="219"/>
      <c r="NW16" s="219"/>
      <c r="NX16" s="219"/>
      <c r="NY16" s="219"/>
      <c r="NZ16" s="219"/>
      <c r="OA16" s="219"/>
      <c r="OB16" s="219"/>
      <c r="OC16" s="219"/>
      <c r="OD16" s="219"/>
      <c r="OE16" s="219"/>
      <c r="OF16" s="219"/>
      <c r="OG16" s="219"/>
      <c r="OH16" s="219"/>
      <c r="OI16" s="219"/>
      <c r="OJ16" s="219"/>
      <c r="OK16" s="219"/>
      <c r="OL16" s="219"/>
      <c r="OM16" s="219"/>
      <c r="ON16" s="219"/>
      <c r="OO16" s="219"/>
      <c r="OP16" s="219"/>
      <c r="OQ16" s="220"/>
      <c r="OR16" s="218"/>
      <c r="OS16" s="219"/>
      <c r="OT16" s="219"/>
      <c r="OU16" s="219"/>
      <c r="OV16" s="219"/>
      <c r="OW16" s="219"/>
      <c r="OX16" s="219"/>
      <c r="OY16" s="219"/>
      <c r="OZ16" s="219"/>
      <c r="PA16" s="219"/>
      <c r="PB16" s="219"/>
      <c r="PC16" s="219"/>
      <c r="PD16" s="219"/>
      <c r="PE16" s="219"/>
      <c r="PF16" s="219"/>
      <c r="PG16" s="219"/>
      <c r="PH16" s="219"/>
      <c r="PI16" s="219"/>
      <c r="PJ16" s="219"/>
      <c r="PK16" s="219"/>
      <c r="PL16" s="219"/>
      <c r="PM16" s="219"/>
      <c r="PN16" s="219"/>
      <c r="PO16" s="219"/>
      <c r="PP16" s="219"/>
      <c r="PQ16" s="219"/>
      <c r="PR16" s="219"/>
      <c r="PS16" s="219"/>
      <c r="PT16" s="219"/>
      <c r="PU16" s="219"/>
      <c r="PV16" s="220"/>
      <c r="PW16" s="218"/>
      <c r="PX16" s="219"/>
      <c r="PY16" s="219"/>
      <c r="PZ16" s="219"/>
      <c r="QA16" s="219"/>
      <c r="QB16" s="219"/>
      <c r="QC16" s="219"/>
      <c r="QD16" s="219"/>
      <c r="QE16" s="219"/>
      <c r="QF16" s="219"/>
      <c r="QG16" s="219"/>
      <c r="QH16" s="219"/>
      <c r="QI16" s="219"/>
      <c r="QJ16" s="219"/>
      <c r="QK16" s="219"/>
      <c r="QL16" s="219"/>
      <c r="QM16" s="219"/>
      <c r="QN16" s="219"/>
      <c r="QO16" s="219"/>
      <c r="QP16" s="219"/>
      <c r="QQ16" s="219"/>
      <c r="QR16" s="219"/>
      <c r="QS16" s="219"/>
      <c r="QT16" s="219"/>
      <c r="QU16" s="219"/>
      <c r="QV16" s="219"/>
      <c r="QW16" s="219"/>
      <c r="QX16" s="219"/>
      <c r="QY16" s="219"/>
      <c r="QZ16" s="219"/>
      <c r="RA16" s="220"/>
      <c r="RB16" s="218"/>
      <c r="RC16" s="219"/>
      <c r="RD16" s="219"/>
      <c r="RE16" s="219"/>
      <c r="RF16" s="219"/>
      <c r="RG16" s="219"/>
      <c r="RH16" s="219"/>
      <c r="RI16" s="219"/>
      <c r="RJ16" s="219"/>
      <c r="RK16" s="219"/>
      <c r="RL16" s="219"/>
      <c r="RM16" s="219"/>
      <c r="RN16" s="219"/>
      <c r="RO16" s="219"/>
      <c r="RP16" s="219"/>
      <c r="RQ16" s="219"/>
      <c r="RR16" s="219"/>
      <c r="RS16" s="219"/>
      <c r="RT16" s="219"/>
      <c r="RU16" s="219"/>
      <c r="RV16" s="219"/>
      <c r="RW16" s="219"/>
      <c r="RX16" s="219"/>
      <c r="RY16" s="219"/>
      <c r="RZ16" s="219"/>
      <c r="SA16" s="219"/>
      <c r="SB16" s="219"/>
      <c r="SC16" s="219"/>
      <c r="SD16" s="219"/>
      <c r="SE16" s="220"/>
      <c r="SF16" s="218"/>
      <c r="SG16" s="219"/>
      <c r="SH16" s="219"/>
      <c r="SI16" s="219"/>
      <c r="SJ16" s="219"/>
      <c r="SK16" s="219"/>
      <c r="SL16" s="219"/>
      <c r="SM16" s="219"/>
      <c r="SN16" s="219"/>
      <c r="SO16" s="219"/>
      <c r="SP16" s="219"/>
      <c r="SQ16" s="219"/>
      <c r="SR16" s="219"/>
      <c r="SS16" s="219"/>
      <c r="ST16" s="219"/>
      <c r="SU16" s="219"/>
      <c r="SV16" s="219"/>
      <c r="SW16" s="219"/>
      <c r="SX16" s="219"/>
      <c r="SY16" s="219"/>
      <c r="SZ16" s="219"/>
      <c r="TA16" s="219"/>
      <c r="TB16" s="219"/>
      <c r="TC16" s="219"/>
      <c r="TD16" s="219"/>
      <c r="TE16" s="219"/>
      <c r="TF16" s="219"/>
      <c r="TG16" s="219"/>
      <c r="TH16" s="219"/>
      <c r="TI16" s="219"/>
      <c r="TJ16" s="220"/>
      <c r="TK16" s="218"/>
      <c r="TL16" s="219"/>
      <c r="TM16" s="219"/>
      <c r="TN16" s="219"/>
      <c r="TO16" s="219"/>
      <c r="TP16" s="219"/>
      <c r="TQ16" s="219"/>
      <c r="TR16" s="219"/>
      <c r="TS16" s="219"/>
      <c r="TT16" s="219"/>
      <c r="TU16" s="219"/>
      <c r="TV16" s="219"/>
      <c r="TW16" s="219"/>
      <c r="TX16" s="219"/>
      <c r="TY16" s="219"/>
      <c r="TZ16" s="219"/>
      <c r="UA16" s="219"/>
      <c r="UB16" s="219"/>
      <c r="UC16" s="219"/>
      <c r="UD16" s="219"/>
      <c r="UE16" s="219"/>
      <c r="UF16" s="219"/>
      <c r="UG16" s="219"/>
      <c r="UH16" s="219"/>
      <c r="UI16" s="219"/>
      <c r="UJ16" s="219"/>
      <c r="UK16" s="219"/>
      <c r="UL16" s="219"/>
      <c r="UM16" s="219"/>
      <c r="UN16" s="220"/>
      <c r="UO16" s="218"/>
      <c r="UP16" s="219"/>
      <c r="UQ16" s="219"/>
      <c r="UR16" s="219"/>
      <c r="US16" s="219"/>
      <c r="UT16" s="219"/>
      <c r="UU16" s="219"/>
      <c r="UV16" s="219"/>
      <c r="UW16" s="219"/>
      <c r="UX16" s="219"/>
      <c r="UY16" s="219"/>
      <c r="UZ16" s="219"/>
      <c r="VA16" s="219"/>
      <c r="VB16" s="219"/>
      <c r="VC16" s="219"/>
      <c r="VD16" s="219"/>
      <c r="VE16" s="219"/>
      <c r="VF16" s="219"/>
      <c r="VG16" s="219"/>
      <c r="VH16" s="219"/>
      <c r="VI16" s="219"/>
      <c r="VJ16" s="219"/>
      <c r="VK16" s="219"/>
      <c r="VL16" s="219"/>
      <c r="VM16" s="219"/>
      <c r="VN16" s="219"/>
      <c r="VO16" s="219"/>
      <c r="VP16" s="219"/>
      <c r="VQ16" s="219"/>
      <c r="VR16" s="219"/>
      <c r="VS16" s="220"/>
      <c r="VT16" s="221"/>
    </row>
    <row r="17" spans="1:592" ht="15.95" customHeight="1">
      <c r="A17" s="230"/>
      <c r="B17" s="222" t="s">
        <v>1854</v>
      </c>
      <c r="C17" s="223"/>
      <c r="D17" s="224"/>
      <c r="E17" s="225">
        <f>F16+1</f>
        <v>44914</v>
      </c>
      <c r="F17" s="225">
        <f>E17+G17-1</f>
        <v>44938</v>
      </c>
      <c r="G17" s="226">
        <v>25</v>
      </c>
      <c r="H17" s="227">
        <v>0.2</v>
      </c>
      <c r="I17" s="225">
        <f>E17+(G17*H17)-1</f>
        <v>44918</v>
      </c>
      <c r="J17" s="228">
        <f t="shared" ca="1" si="0"/>
        <v>19</v>
      </c>
      <c r="K17" s="229">
        <f ca="1">IF(H17&gt;=100%,F17,$F$5)</f>
        <v>44957</v>
      </c>
      <c r="L17" s="217"/>
      <c r="M17" s="218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20"/>
      <c r="AQ17" s="218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20"/>
      <c r="BV17" s="218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20"/>
      <c r="DA17" s="218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20"/>
      <c r="EE17" s="218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20"/>
      <c r="FJ17" s="218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20"/>
      <c r="GN17" s="218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20"/>
      <c r="HS17" s="218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  <c r="IU17" s="219"/>
      <c r="IV17" s="219"/>
      <c r="IW17" s="220"/>
      <c r="IX17" s="218"/>
      <c r="IY17" s="219"/>
      <c r="IZ17" s="219"/>
      <c r="JA17" s="219"/>
      <c r="JB17" s="219"/>
      <c r="JC17" s="219"/>
      <c r="JD17" s="219"/>
      <c r="JE17" s="219"/>
      <c r="JF17" s="219"/>
      <c r="JG17" s="219"/>
      <c r="JH17" s="219"/>
      <c r="JI17" s="219"/>
      <c r="JJ17" s="219"/>
      <c r="JK17" s="219"/>
      <c r="JL17" s="219"/>
      <c r="JM17" s="219"/>
      <c r="JN17" s="219"/>
      <c r="JO17" s="219"/>
      <c r="JP17" s="219"/>
      <c r="JQ17" s="219"/>
      <c r="JR17" s="219"/>
      <c r="JS17" s="219"/>
      <c r="JT17" s="219"/>
      <c r="JU17" s="219"/>
      <c r="JV17" s="219"/>
      <c r="JW17" s="219"/>
      <c r="JX17" s="219"/>
      <c r="JY17" s="220"/>
      <c r="JZ17" s="218"/>
      <c r="KA17" s="219"/>
      <c r="KB17" s="219"/>
      <c r="KC17" s="219"/>
      <c r="KD17" s="219"/>
      <c r="KE17" s="219"/>
      <c r="KF17" s="219"/>
      <c r="KG17" s="219"/>
      <c r="KH17" s="219"/>
      <c r="KI17" s="219"/>
      <c r="KJ17" s="219"/>
      <c r="KK17" s="219"/>
      <c r="KL17" s="219"/>
      <c r="KM17" s="219"/>
      <c r="KN17" s="219"/>
      <c r="KO17" s="219"/>
      <c r="KP17" s="219"/>
      <c r="KQ17" s="219"/>
      <c r="KR17" s="219"/>
      <c r="KS17" s="219"/>
      <c r="KT17" s="219"/>
      <c r="KU17" s="219"/>
      <c r="KV17" s="219"/>
      <c r="KW17" s="219"/>
      <c r="KX17" s="219"/>
      <c r="KY17" s="219"/>
      <c r="KZ17" s="219"/>
      <c r="LA17" s="219"/>
      <c r="LB17" s="219"/>
      <c r="LC17" s="219"/>
      <c r="LD17" s="220"/>
      <c r="LE17" s="218"/>
      <c r="LF17" s="219"/>
      <c r="LG17" s="219"/>
      <c r="LH17" s="219"/>
      <c r="LI17" s="219"/>
      <c r="LJ17" s="219"/>
      <c r="LK17" s="219"/>
      <c r="LL17" s="219"/>
      <c r="LM17" s="219"/>
      <c r="LN17" s="219"/>
      <c r="LO17" s="219"/>
      <c r="LP17" s="219"/>
      <c r="LQ17" s="219"/>
      <c r="LR17" s="219"/>
      <c r="LS17" s="219"/>
      <c r="LT17" s="219"/>
      <c r="LU17" s="219"/>
      <c r="LV17" s="219"/>
      <c r="LW17" s="219"/>
      <c r="LX17" s="219"/>
      <c r="LY17" s="219"/>
      <c r="LZ17" s="219"/>
      <c r="MA17" s="219"/>
      <c r="MB17" s="219"/>
      <c r="MC17" s="219"/>
      <c r="MD17" s="219"/>
      <c r="ME17" s="219"/>
      <c r="MF17" s="219"/>
      <c r="MG17" s="219"/>
      <c r="MH17" s="220"/>
      <c r="MI17" s="218"/>
      <c r="MJ17" s="219"/>
      <c r="MK17" s="219"/>
      <c r="ML17" s="219"/>
      <c r="MM17" s="219"/>
      <c r="MN17" s="219"/>
      <c r="MO17" s="219"/>
      <c r="MP17" s="219"/>
      <c r="MQ17" s="219"/>
      <c r="MR17" s="219"/>
      <c r="MS17" s="219"/>
      <c r="MT17" s="219"/>
      <c r="MU17" s="219"/>
      <c r="MV17" s="219"/>
      <c r="MW17" s="219"/>
      <c r="MX17" s="219"/>
      <c r="MY17" s="219"/>
      <c r="MZ17" s="219"/>
      <c r="NA17" s="219"/>
      <c r="NB17" s="219"/>
      <c r="NC17" s="219"/>
      <c r="ND17" s="219"/>
      <c r="NE17" s="219"/>
      <c r="NF17" s="219"/>
      <c r="NG17" s="219"/>
      <c r="NH17" s="219"/>
      <c r="NI17" s="219"/>
      <c r="NJ17" s="219"/>
      <c r="NK17" s="219"/>
      <c r="NL17" s="219"/>
      <c r="NM17" s="220"/>
      <c r="NN17" s="218"/>
      <c r="NO17" s="219"/>
      <c r="NP17" s="219"/>
      <c r="NQ17" s="219"/>
      <c r="NR17" s="219"/>
      <c r="NS17" s="219"/>
      <c r="NT17" s="219"/>
      <c r="NU17" s="219"/>
      <c r="NV17" s="219"/>
      <c r="NW17" s="219"/>
      <c r="NX17" s="219"/>
      <c r="NY17" s="219"/>
      <c r="NZ17" s="219"/>
      <c r="OA17" s="219"/>
      <c r="OB17" s="219"/>
      <c r="OC17" s="219"/>
      <c r="OD17" s="219"/>
      <c r="OE17" s="219"/>
      <c r="OF17" s="219"/>
      <c r="OG17" s="219"/>
      <c r="OH17" s="219"/>
      <c r="OI17" s="219"/>
      <c r="OJ17" s="219"/>
      <c r="OK17" s="219"/>
      <c r="OL17" s="219"/>
      <c r="OM17" s="219"/>
      <c r="ON17" s="219"/>
      <c r="OO17" s="219"/>
      <c r="OP17" s="219"/>
      <c r="OQ17" s="220"/>
      <c r="OR17" s="218"/>
      <c r="OS17" s="219"/>
      <c r="OT17" s="219"/>
      <c r="OU17" s="219"/>
      <c r="OV17" s="219"/>
      <c r="OW17" s="219"/>
      <c r="OX17" s="219"/>
      <c r="OY17" s="219"/>
      <c r="OZ17" s="219"/>
      <c r="PA17" s="219"/>
      <c r="PB17" s="219"/>
      <c r="PC17" s="219"/>
      <c r="PD17" s="219"/>
      <c r="PE17" s="219"/>
      <c r="PF17" s="219"/>
      <c r="PG17" s="219"/>
      <c r="PH17" s="219"/>
      <c r="PI17" s="219"/>
      <c r="PJ17" s="219"/>
      <c r="PK17" s="219"/>
      <c r="PL17" s="219"/>
      <c r="PM17" s="219"/>
      <c r="PN17" s="219"/>
      <c r="PO17" s="219"/>
      <c r="PP17" s="219"/>
      <c r="PQ17" s="219"/>
      <c r="PR17" s="219"/>
      <c r="PS17" s="219"/>
      <c r="PT17" s="219"/>
      <c r="PU17" s="219"/>
      <c r="PV17" s="220"/>
      <c r="PW17" s="218"/>
      <c r="PX17" s="219"/>
      <c r="PY17" s="219"/>
      <c r="PZ17" s="219"/>
      <c r="QA17" s="219"/>
      <c r="QB17" s="219"/>
      <c r="QC17" s="219"/>
      <c r="QD17" s="219"/>
      <c r="QE17" s="219"/>
      <c r="QF17" s="219"/>
      <c r="QG17" s="219"/>
      <c r="QH17" s="219"/>
      <c r="QI17" s="219"/>
      <c r="QJ17" s="219"/>
      <c r="QK17" s="219"/>
      <c r="QL17" s="219"/>
      <c r="QM17" s="219"/>
      <c r="QN17" s="219"/>
      <c r="QO17" s="219"/>
      <c r="QP17" s="219"/>
      <c r="QQ17" s="219"/>
      <c r="QR17" s="219"/>
      <c r="QS17" s="219"/>
      <c r="QT17" s="219"/>
      <c r="QU17" s="219"/>
      <c r="QV17" s="219"/>
      <c r="QW17" s="219"/>
      <c r="QX17" s="219"/>
      <c r="QY17" s="219"/>
      <c r="QZ17" s="219"/>
      <c r="RA17" s="220"/>
      <c r="RB17" s="218"/>
      <c r="RC17" s="219"/>
      <c r="RD17" s="219"/>
      <c r="RE17" s="219"/>
      <c r="RF17" s="219"/>
      <c r="RG17" s="219"/>
      <c r="RH17" s="219"/>
      <c r="RI17" s="219"/>
      <c r="RJ17" s="219"/>
      <c r="RK17" s="219"/>
      <c r="RL17" s="219"/>
      <c r="RM17" s="219"/>
      <c r="RN17" s="219"/>
      <c r="RO17" s="219"/>
      <c r="RP17" s="219"/>
      <c r="RQ17" s="219"/>
      <c r="RR17" s="219"/>
      <c r="RS17" s="219"/>
      <c r="RT17" s="219"/>
      <c r="RU17" s="219"/>
      <c r="RV17" s="219"/>
      <c r="RW17" s="219"/>
      <c r="RX17" s="219"/>
      <c r="RY17" s="219"/>
      <c r="RZ17" s="219"/>
      <c r="SA17" s="219"/>
      <c r="SB17" s="219"/>
      <c r="SC17" s="219"/>
      <c r="SD17" s="219"/>
      <c r="SE17" s="220"/>
      <c r="SF17" s="218"/>
      <c r="SG17" s="219"/>
      <c r="SH17" s="219"/>
      <c r="SI17" s="219"/>
      <c r="SJ17" s="219"/>
      <c r="SK17" s="219"/>
      <c r="SL17" s="219"/>
      <c r="SM17" s="219"/>
      <c r="SN17" s="219"/>
      <c r="SO17" s="219"/>
      <c r="SP17" s="219"/>
      <c r="SQ17" s="219"/>
      <c r="SR17" s="219"/>
      <c r="SS17" s="219"/>
      <c r="ST17" s="219"/>
      <c r="SU17" s="219"/>
      <c r="SV17" s="219"/>
      <c r="SW17" s="219"/>
      <c r="SX17" s="219"/>
      <c r="SY17" s="219"/>
      <c r="SZ17" s="219"/>
      <c r="TA17" s="219"/>
      <c r="TB17" s="219"/>
      <c r="TC17" s="219"/>
      <c r="TD17" s="219"/>
      <c r="TE17" s="219"/>
      <c r="TF17" s="219"/>
      <c r="TG17" s="219"/>
      <c r="TH17" s="219"/>
      <c r="TI17" s="219"/>
      <c r="TJ17" s="220"/>
      <c r="TK17" s="218"/>
      <c r="TL17" s="219"/>
      <c r="TM17" s="219"/>
      <c r="TN17" s="219"/>
      <c r="TO17" s="219"/>
      <c r="TP17" s="219"/>
      <c r="TQ17" s="219"/>
      <c r="TR17" s="219"/>
      <c r="TS17" s="219"/>
      <c r="TT17" s="219"/>
      <c r="TU17" s="219"/>
      <c r="TV17" s="219"/>
      <c r="TW17" s="219"/>
      <c r="TX17" s="219"/>
      <c r="TY17" s="219"/>
      <c r="TZ17" s="219"/>
      <c r="UA17" s="219"/>
      <c r="UB17" s="219"/>
      <c r="UC17" s="219"/>
      <c r="UD17" s="219"/>
      <c r="UE17" s="219"/>
      <c r="UF17" s="219"/>
      <c r="UG17" s="219"/>
      <c r="UH17" s="219"/>
      <c r="UI17" s="219"/>
      <c r="UJ17" s="219"/>
      <c r="UK17" s="219"/>
      <c r="UL17" s="219"/>
      <c r="UM17" s="219"/>
      <c r="UN17" s="220"/>
      <c r="UO17" s="218"/>
      <c r="UP17" s="219"/>
      <c r="UQ17" s="219"/>
      <c r="UR17" s="219"/>
      <c r="US17" s="219"/>
      <c r="UT17" s="219"/>
      <c r="UU17" s="219"/>
      <c r="UV17" s="219"/>
      <c r="UW17" s="219"/>
      <c r="UX17" s="219"/>
      <c r="UY17" s="219"/>
      <c r="UZ17" s="219"/>
      <c r="VA17" s="219"/>
      <c r="VB17" s="219"/>
      <c r="VC17" s="219"/>
      <c r="VD17" s="219"/>
      <c r="VE17" s="219"/>
      <c r="VF17" s="219"/>
      <c r="VG17" s="219"/>
      <c r="VH17" s="219"/>
      <c r="VI17" s="219"/>
      <c r="VJ17" s="219"/>
      <c r="VK17" s="219"/>
      <c r="VL17" s="219"/>
      <c r="VM17" s="219"/>
      <c r="VN17" s="219"/>
      <c r="VO17" s="219"/>
      <c r="VP17" s="219"/>
      <c r="VQ17" s="219"/>
      <c r="VR17" s="219"/>
      <c r="VS17" s="220"/>
      <c r="VT17" s="221"/>
    </row>
    <row r="18" spans="1:592" ht="15.95" customHeight="1">
      <c r="A18" s="431" t="s">
        <v>1855</v>
      </c>
      <c r="B18" s="231" t="s">
        <v>1856</v>
      </c>
      <c r="C18" s="232"/>
      <c r="D18" s="233"/>
      <c r="E18" s="234">
        <f>MIN(E19:E22)</f>
        <v>44829</v>
      </c>
      <c r="F18" s="234">
        <f>MAX(F19:F22)</f>
        <v>44958</v>
      </c>
      <c r="G18" s="235">
        <f>F18-E18+1</f>
        <v>130</v>
      </c>
      <c r="H18" s="236">
        <f>AVERAGE(H19:H22)</f>
        <v>0.46250000000000002</v>
      </c>
      <c r="I18" s="234">
        <f>E18+(G18*H18)-1</f>
        <v>44888.125</v>
      </c>
      <c r="J18" s="237">
        <f t="shared" ca="1" si="0"/>
        <v>-1</v>
      </c>
      <c r="K18" s="238">
        <f ca="1">MAX(K19:K22)</f>
        <v>44957</v>
      </c>
      <c r="L18" s="239"/>
      <c r="M18" s="240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2"/>
      <c r="AQ18" s="240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2"/>
      <c r="BV18" s="240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2"/>
      <c r="DA18" s="240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2"/>
      <c r="EE18" s="240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2"/>
      <c r="FJ18" s="240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2"/>
      <c r="GN18" s="240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2"/>
      <c r="HS18" s="240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2"/>
      <c r="IX18" s="240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2"/>
      <c r="JZ18" s="240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2"/>
      <c r="LE18" s="240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2"/>
      <c r="MI18" s="240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2"/>
      <c r="NN18" s="240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2"/>
      <c r="OR18" s="240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2"/>
      <c r="PW18" s="240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2"/>
      <c r="RB18" s="240"/>
      <c r="RC18" s="241"/>
      <c r="RD18" s="241"/>
      <c r="RE18" s="241"/>
      <c r="RF18" s="241"/>
      <c r="RG18" s="241"/>
      <c r="RH18" s="241"/>
      <c r="RI18" s="241"/>
      <c r="RJ18" s="241"/>
      <c r="RK18" s="241"/>
      <c r="RL18" s="241"/>
      <c r="RM18" s="241"/>
      <c r="RN18" s="241"/>
      <c r="RO18" s="241"/>
      <c r="RP18" s="241"/>
      <c r="RQ18" s="241"/>
      <c r="RR18" s="241"/>
      <c r="RS18" s="241"/>
      <c r="RT18" s="241"/>
      <c r="RU18" s="241"/>
      <c r="RV18" s="241"/>
      <c r="RW18" s="241"/>
      <c r="RX18" s="241"/>
      <c r="RY18" s="241"/>
      <c r="RZ18" s="241"/>
      <c r="SA18" s="241"/>
      <c r="SB18" s="241"/>
      <c r="SC18" s="241"/>
      <c r="SD18" s="241"/>
      <c r="SE18" s="242"/>
      <c r="SF18" s="240"/>
      <c r="SG18" s="241"/>
      <c r="SH18" s="241"/>
      <c r="SI18" s="241"/>
      <c r="SJ18" s="241"/>
      <c r="SK18" s="241"/>
      <c r="SL18" s="241"/>
      <c r="SM18" s="241"/>
      <c r="SN18" s="241"/>
      <c r="SO18" s="241"/>
      <c r="SP18" s="241"/>
      <c r="SQ18" s="241"/>
      <c r="SR18" s="241"/>
      <c r="SS18" s="241"/>
      <c r="ST18" s="241"/>
      <c r="SU18" s="241"/>
      <c r="SV18" s="241"/>
      <c r="SW18" s="241"/>
      <c r="SX18" s="241"/>
      <c r="SY18" s="241"/>
      <c r="SZ18" s="241"/>
      <c r="TA18" s="241"/>
      <c r="TB18" s="241"/>
      <c r="TC18" s="241"/>
      <c r="TD18" s="241"/>
      <c r="TE18" s="241"/>
      <c r="TF18" s="241"/>
      <c r="TG18" s="241"/>
      <c r="TH18" s="241"/>
      <c r="TI18" s="241"/>
      <c r="TJ18" s="242"/>
      <c r="TK18" s="240"/>
      <c r="TL18" s="241"/>
      <c r="TM18" s="241"/>
      <c r="TN18" s="241"/>
      <c r="TO18" s="241"/>
      <c r="TP18" s="241"/>
      <c r="TQ18" s="241"/>
      <c r="TR18" s="241"/>
      <c r="TS18" s="241"/>
      <c r="TT18" s="241"/>
      <c r="TU18" s="241"/>
      <c r="TV18" s="241"/>
      <c r="TW18" s="241"/>
      <c r="TX18" s="241"/>
      <c r="TY18" s="241"/>
      <c r="TZ18" s="241"/>
      <c r="UA18" s="241"/>
      <c r="UB18" s="241"/>
      <c r="UC18" s="241"/>
      <c r="UD18" s="241"/>
      <c r="UE18" s="241"/>
      <c r="UF18" s="241"/>
      <c r="UG18" s="241"/>
      <c r="UH18" s="241"/>
      <c r="UI18" s="241"/>
      <c r="UJ18" s="241"/>
      <c r="UK18" s="241"/>
      <c r="UL18" s="241"/>
      <c r="UM18" s="241"/>
      <c r="UN18" s="242"/>
      <c r="UO18" s="240"/>
      <c r="UP18" s="241"/>
      <c r="UQ18" s="241"/>
      <c r="UR18" s="241"/>
      <c r="US18" s="241"/>
      <c r="UT18" s="241"/>
      <c r="UU18" s="241"/>
      <c r="UV18" s="241"/>
      <c r="UW18" s="241"/>
      <c r="UX18" s="241"/>
      <c r="UY18" s="241"/>
      <c r="UZ18" s="241"/>
      <c r="VA18" s="241"/>
      <c r="VB18" s="241"/>
      <c r="VC18" s="241"/>
      <c r="VD18" s="241"/>
      <c r="VE18" s="241"/>
      <c r="VF18" s="241"/>
      <c r="VG18" s="241"/>
      <c r="VH18" s="241"/>
      <c r="VI18" s="241"/>
      <c r="VJ18" s="241"/>
      <c r="VK18" s="241"/>
      <c r="VL18" s="241"/>
      <c r="VM18" s="241"/>
      <c r="VN18" s="241"/>
      <c r="VO18" s="241"/>
      <c r="VP18" s="241"/>
      <c r="VQ18" s="241"/>
      <c r="VR18" s="241"/>
      <c r="VS18" s="242"/>
      <c r="VT18" s="243"/>
    </row>
    <row r="19" spans="1:592" ht="15.95" customHeight="1">
      <c r="A19" s="432"/>
      <c r="B19" s="244" t="s">
        <v>1857</v>
      </c>
      <c r="C19" s="245"/>
      <c r="D19" s="224" t="s">
        <v>1858</v>
      </c>
      <c r="E19" s="225">
        <f>E16+30</f>
        <v>44899</v>
      </c>
      <c r="F19" s="225">
        <f t="shared" ref="F19:F22" si="2">E19+G19-1</f>
        <v>44928</v>
      </c>
      <c r="G19" s="226">
        <v>30</v>
      </c>
      <c r="H19" s="227">
        <v>0.3</v>
      </c>
      <c r="I19" s="225">
        <f t="shared" si="1"/>
        <v>44907</v>
      </c>
      <c r="J19" s="228">
        <f t="shared" ca="1" si="0"/>
        <v>29</v>
      </c>
      <c r="K19" s="229">
        <f t="shared" ref="K19:K22" ca="1" si="3">IF(H19&gt;=100%,F19,$F$5)</f>
        <v>44957</v>
      </c>
      <c r="L19" s="217"/>
      <c r="M19" s="218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20"/>
      <c r="AQ19" s="218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20"/>
      <c r="BV19" s="218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20"/>
      <c r="DA19" s="218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20"/>
      <c r="EE19" s="218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20"/>
      <c r="FJ19" s="218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20"/>
      <c r="GN19" s="218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20"/>
      <c r="HS19" s="218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  <c r="IW19" s="220"/>
      <c r="IX19" s="218"/>
      <c r="IY19" s="219"/>
      <c r="IZ19" s="219"/>
      <c r="JA19" s="219"/>
      <c r="JB19" s="219"/>
      <c r="JC19" s="219"/>
      <c r="JD19" s="219"/>
      <c r="JE19" s="219"/>
      <c r="JF19" s="219"/>
      <c r="JG19" s="219"/>
      <c r="JH19" s="219"/>
      <c r="JI19" s="219"/>
      <c r="JJ19" s="219"/>
      <c r="JK19" s="219"/>
      <c r="JL19" s="219"/>
      <c r="JM19" s="219"/>
      <c r="JN19" s="219"/>
      <c r="JO19" s="219"/>
      <c r="JP19" s="219"/>
      <c r="JQ19" s="219"/>
      <c r="JR19" s="219"/>
      <c r="JS19" s="219"/>
      <c r="JT19" s="219"/>
      <c r="JU19" s="219"/>
      <c r="JV19" s="219"/>
      <c r="JW19" s="219"/>
      <c r="JX19" s="219"/>
      <c r="JY19" s="220"/>
      <c r="JZ19" s="218"/>
      <c r="KA19" s="219"/>
      <c r="KB19" s="219"/>
      <c r="KC19" s="219"/>
      <c r="KD19" s="219"/>
      <c r="KE19" s="219"/>
      <c r="KF19" s="219"/>
      <c r="KG19" s="219"/>
      <c r="KH19" s="219"/>
      <c r="KI19" s="219"/>
      <c r="KJ19" s="219"/>
      <c r="KK19" s="219"/>
      <c r="KL19" s="219"/>
      <c r="KM19" s="219"/>
      <c r="KN19" s="219"/>
      <c r="KO19" s="219"/>
      <c r="KP19" s="219"/>
      <c r="KQ19" s="219"/>
      <c r="KR19" s="219"/>
      <c r="KS19" s="219"/>
      <c r="KT19" s="219"/>
      <c r="KU19" s="219"/>
      <c r="KV19" s="219"/>
      <c r="KW19" s="219"/>
      <c r="KX19" s="219"/>
      <c r="KY19" s="219"/>
      <c r="KZ19" s="219"/>
      <c r="LA19" s="219"/>
      <c r="LB19" s="219"/>
      <c r="LC19" s="219"/>
      <c r="LD19" s="220"/>
      <c r="LE19" s="218"/>
      <c r="LF19" s="219"/>
      <c r="LG19" s="219"/>
      <c r="LH19" s="219"/>
      <c r="LI19" s="219"/>
      <c r="LJ19" s="219"/>
      <c r="LK19" s="219"/>
      <c r="LL19" s="219"/>
      <c r="LM19" s="219"/>
      <c r="LN19" s="219"/>
      <c r="LO19" s="219"/>
      <c r="LP19" s="219"/>
      <c r="LQ19" s="219"/>
      <c r="LR19" s="219"/>
      <c r="LS19" s="219"/>
      <c r="LT19" s="219"/>
      <c r="LU19" s="219"/>
      <c r="LV19" s="219"/>
      <c r="LW19" s="219"/>
      <c r="LX19" s="219"/>
      <c r="LY19" s="219"/>
      <c r="LZ19" s="219"/>
      <c r="MA19" s="219"/>
      <c r="MB19" s="219"/>
      <c r="MC19" s="219"/>
      <c r="MD19" s="219"/>
      <c r="ME19" s="219"/>
      <c r="MF19" s="219"/>
      <c r="MG19" s="219"/>
      <c r="MH19" s="220"/>
      <c r="MI19" s="218"/>
      <c r="MJ19" s="219"/>
      <c r="MK19" s="219"/>
      <c r="ML19" s="219"/>
      <c r="MM19" s="219"/>
      <c r="MN19" s="219"/>
      <c r="MO19" s="219"/>
      <c r="MP19" s="219"/>
      <c r="MQ19" s="219"/>
      <c r="MR19" s="219"/>
      <c r="MS19" s="219"/>
      <c r="MT19" s="219"/>
      <c r="MU19" s="219"/>
      <c r="MV19" s="219"/>
      <c r="MW19" s="219"/>
      <c r="MX19" s="219"/>
      <c r="MY19" s="219"/>
      <c r="MZ19" s="219"/>
      <c r="NA19" s="219"/>
      <c r="NB19" s="219"/>
      <c r="NC19" s="219"/>
      <c r="ND19" s="219"/>
      <c r="NE19" s="219"/>
      <c r="NF19" s="219"/>
      <c r="NG19" s="219"/>
      <c r="NH19" s="219"/>
      <c r="NI19" s="219"/>
      <c r="NJ19" s="219"/>
      <c r="NK19" s="219"/>
      <c r="NL19" s="219"/>
      <c r="NM19" s="220"/>
      <c r="NN19" s="218"/>
      <c r="NO19" s="219"/>
      <c r="NP19" s="219"/>
      <c r="NQ19" s="219"/>
      <c r="NR19" s="219"/>
      <c r="NS19" s="219"/>
      <c r="NT19" s="219"/>
      <c r="NU19" s="219"/>
      <c r="NV19" s="219"/>
      <c r="NW19" s="219"/>
      <c r="NX19" s="219"/>
      <c r="NY19" s="219"/>
      <c r="NZ19" s="219"/>
      <c r="OA19" s="219"/>
      <c r="OB19" s="219"/>
      <c r="OC19" s="219"/>
      <c r="OD19" s="219"/>
      <c r="OE19" s="219"/>
      <c r="OF19" s="219"/>
      <c r="OG19" s="219"/>
      <c r="OH19" s="219"/>
      <c r="OI19" s="219"/>
      <c r="OJ19" s="219"/>
      <c r="OK19" s="219"/>
      <c r="OL19" s="219"/>
      <c r="OM19" s="219"/>
      <c r="ON19" s="219"/>
      <c r="OO19" s="219"/>
      <c r="OP19" s="219"/>
      <c r="OQ19" s="220"/>
      <c r="OR19" s="218"/>
      <c r="OS19" s="219"/>
      <c r="OT19" s="219"/>
      <c r="OU19" s="219"/>
      <c r="OV19" s="219"/>
      <c r="OW19" s="219"/>
      <c r="OX19" s="219"/>
      <c r="OY19" s="219"/>
      <c r="OZ19" s="219"/>
      <c r="PA19" s="219"/>
      <c r="PB19" s="219"/>
      <c r="PC19" s="219"/>
      <c r="PD19" s="219"/>
      <c r="PE19" s="219"/>
      <c r="PF19" s="219"/>
      <c r="PG19" s="219"/>
      <c r="PH19" s="219"/>
      <c r="PI19" s="219"/>
      <c r="PJ19" s="219"/>
      <c r="PK19" s="219"/>
      <c r="PL19" s="219"/>
      <c r="PM19" s="219"/>
      <c r="PN19" s="219"/>
      <c r="PO19" s="219"/>
      <c r="PP19" s="219"/>
      <c r="PQ19" s="219"/>
      <c r="PR19" s="219"/>
      <c r="PS19" s="219"/>
      <c r="PT19" s="219"/>
      <c r="PU19" s="219"/>
      <c r="PV19" s="220"/>
      <c r="PW19" s="218"/>
      <c r="PX19" s="219"/>
      <c r="PY19" s="219"/>
      <c r="PZ19" s="219"/>
      <c r="QA19" s="219"/>
      <c r="QB19" s="219"/>
      <c r="QC19" s="219"/>
      <c r="QD19" s="219"/>
      <c r="QE19" s="219"/>
      <c r="QF19" s="219"/>
      <c r="QG19" s="219"/>
      <c r="QH19" s="219"/>
      <c r="QI19" s="219"/>
      <c r="QJ19" s="219"/>
      <c r="QK19" s="219"/>
      <c r="QL19" s="219"/>
      <c r="QM19" s="219"/>
      <c r="QN19" s="219"/>
      <c r="QO19" s="219"/>
      <c r="QP19" s="219"/>
      <c r="QQ19" s="219"/>
      <c r="QR19" s="219"/>
      <c r="QS19" s="219"/>
      <c r="QT19" s="219"/>
      <c r="QU19" s="219"/>
      <c r="QV19" s="219"/>
      <c r="QW19" s="219"/>
      <c r="QX19" s="219"/>
      <c r="QY19" s="219"/>
      <c r="QZ19" s="219"/>
      <c r="RA19" s="220"/>
      <c r="RB19" s="218"/>
      <c r="RC19" s="219"/>
      <c r="RD19" s="219"/>
      <c r="RE19" s="219"/>
      <c r="RF19" s="219"/>
      <c r="RG19" s="219"/>
      <c r="RH19" s="219"/>
      <c r="RI19" s="219"/>
      <c r="RJ19" s="219"/>
      <c r="RK19" s="219"/>
      <c r="RL19" s="219"/>
      <c r="RM19" s="219"/>
      <c r="RN19" s="219"/>
      <c r="RO19" s="219"/>
      <c r="RP19" s="219"/>
      <c r="RQ19" s="219"/>
      <c r="RR19" s="219"/>
      <c r="RS19" s="219"/>
      <c r="RT19" s="219"/>
      <c r="RU19" s="219"/>
      <c r="RV19" s="219"/>
      <c r="RW19" s="219"/>
      <c r="RX19" s="219"/>
      <c r="RY19" s="219"/>
      <c r="RZ19" s="219"/>
      <c r="SA19" s="219"/>
      <c r="SB19" s="219"/>
      <c r="SC19" s="219"/>
      <c r="SD19" s="219"/>
      <c r="SE19" s="220"/>
      <c r="SF19" s="218"/>
      <c r="SG19" s="219"/>
      <c r="SH19" s="219"/>
      <c r="SI19" s="219"/>
      <c r="SJ19" s="219"/>
      <c r="SK19" s="219"/>
      <c r="SL19" s="219"/>
      <c r="SM19" s="219"/>
      <c r="SN19" s="219"/>
      <c r="SO19" s="219"/>
      <c r="SP19" s="219"/>
      <c r="SQ19" s="219"/>
      <c r="SR19" s="219"/>
      <c r="SS19" s="219"/>
      <c r="ST19" s="219"/>
      <c r="SU19" s="219"/>
      <c r="SV19" s="219"/>
      <c r="SW19" s="219"/>
      <c r="SX19" s="219"/>
      <c r="SY19" s="219"/>
      <c r="SZ19" s="219"/>
      <c r="TA19" s="219"/>
      <c r="TB19" s="219"/>
      <c r="TC19" s="219"/>
      <c r="TD19" s="219"/>
      <c r="TE19" s="219"/>
      <c r="TF19" s="219"/>
      <c r="TG19" s="219"/>
      <c r="TH19" s="219"/>
      <c r="TI19" s="219"/>
      <c r="TJ19" s="220"/>
      <c r="TK19" s="218"/>
      <c r="TL19" s="219"/>
      <c r="TM19" s="219"/>
      <c r="TN19" s="219"/>
      <c r="TO19" s="219"/>
      <c r="TP19" s="219"/>
      <c r="TQ19" s="219"/>
      <c r="TR19" s="219"/>
      <c r="TS19" s="219"/>
      <c r="TT19" s="219"/>
      <c r="TU19" s="219"/>
      <c r="TV19" s="219"/>
      <c r="TW19" s="219"/>
      <c r="TX19" s="219"/>
      <c r="TY19" s="219"/>
      <c r="TZ19" s="219"/>
      <c r="UA19" s="219"/>
      <c r="UB19" s="219"/>
      <c r="UC19" s="219"/>
      <c r="UD19" s="219"/>
      <c r="UE19" s="219"/>
      <c r="UF19" s="219"/>
      <c r="UG19" s="219"/>
      <c r="UH19" s="219"/>
      <c r="UI19" s="219"/>
      <c r="UJ19" s="219"/>
      <c r="UK19" s="219"/>
      <c r="UL19" s="219"/>
      <c r="UM19" s="219"/>
      <c r="UN19" s="220"/>
      <c r="UO19" s="218"/>
      <c r="UP19" s="219"/>
      <c r="UQ19" s="219"/>
      <c r="UR19" s="219"/>
      <c r="US19" s="219"/>
      <c r="UT19" s="219"/>
      <c r="UU19" s="219"/>
      <c r="UV19" s="219"/>
      <c r="UW19" s="219"/>
      <c r="UX19" s="219"/>
      <c r="UY19" s="219"/>
      <c r="UZ19" s="219"/>
      <c r="VA19" s="219"/>
      <c r="VB19" s="219"/>
      <c r="VC19" s="219"/>
      <c r="VD19" s="219"/>
      <c r="VE19" s="219"/>
      <c r="VF19" s="219"/>
      <c r="VG19" s="219"/>
      <c r="VH19" s="219"/>
      <c r="VI19" s="219"/>
      <c r="VJ19" s="219"/>
      <c r="VK19" s="219"/>
      <c r="VL19" s="219"/>
      <c r="VM19" s="219"/>
      <c r="VN19" s="219"/>
      <c r="VO19" s="219"/>
      <c r="VP19" s="219"/>
      <c r="VQ19" s="219"/>
      <c r="VR19" s="219"/>
      <c r="VS19" s="220"/>
      <c r="VT19" s="246"/>
    </row>
    <row r="20" spans="1:592" ht="15.95" customHeight="1">
      <c r="A20" s="432"/>
      <c r="B20" s="247" t="s">
        <v>1859</v>
      </c>
      <c r="C20" s="245"/>
      <c r="D20" s="224" t="s">
        <v>1858</v>
      </c>
      <c r="E20" s="225">
        <f>F13+1</f>
        <v>44829</v>
      </c>
      <c r="F20" s="248">
        <f t="shared" si="2"/>
        <v>44958</v>
      </c>
      <c r="G20" s="226">
        <v>130</v>
      </c>
      <c r="H20" s="227">
        <v>0.75</v>
      </c>
      <c r="I20" s="225">
        <f>E20+(G20*H20)-1</f>
        <v>44925.5</v>
      </c>
      <c r="J20" s="228">
        <f t="shared" ca="1" si="0"/>
        <v>-1</v>
      </c>
      <c r="K20" s="229">
        <f t="shared" ca="1" si="3"/>
        <v>44957</v>
      </c>
      <c r="L20" s="217"/>
      <c r="M20" s="218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20"/>
      <c r="AQ20" s="218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20"/>
      <c r="BV20" s="218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20"/>
      <c r="DA20" s="218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20"/>
      <c r="EE20" s="218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20"/>
      <c r="FJ20" s="218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20"/>
      <c r="GN20" s="218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20"/>
      <c r="HS20" s="218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  <c r="IU20" s="219"/>
      <c r="IV20" s="219"/>
      <c r="IW20" s="220"/>
      <c r="IX20" s="218"/>
      <c r="IY20" s="219"/>
      <c r="IZ20" s="219"/>
      <c r="JA20" s="219"/>
      <c r="JB20" s="219"/>
      <c r="JC20" s="219"/>
      <c r="JD20" s="219"/>
      <c r="JE20" s="219"/>
      <c r="JF20" s="219"/>
      <c r="JG20" s="219"/>
      <c r="JH20" s="219"/>
      <c r="JI20" s="219"/>
      <c r="JJ20" s="219"/>
      <c r="JK20" s="219"/>
      <c r="JL20" s="219"/>
      <c r="JM20" s="219"/>
      <c r="JN20" s="219"/>
      <c r="JO20" s="219"/>
      <c r="JP20" s="219"/>
      <c r="JQ20" s="219"/>
      <c r="JR20" s="219"/>
      <c r="JS20" s="219"/>
      <c r="JT20" s="219"/>
      <c r="JU20" s="219"/>
      <c r="JV20" s="219"/>
      <c r="JW20" s="219"/>
      <c r="JX20" s="219"/>
      <c r="JY20" s="220"/>
      <c r="JZ20" s="218"/>
      <c r="KA20" s="219"/>
      <c r="KB20" s="219"/>
      <c r="KC20" s="219"/>
      <c r="KD20" s="219"/>
      <c r="KE20" s="219"/>
      <c r="KF20" s="219"/>
      <c r="KG20" s="219"/>
      <c r="KH20" s="219"/>
      <c r="KI20" s="219"/>
      <c r="KJ20" s="219"/>
      <c r="KK20" s="219"/>
      <c r="KL20" s="219"/>
      <c r="KM20" s="219"/>
      <c r="KN20" s="219"/>
      <c r="KO20" s="219"/>
      <c r="KP20" s="219"/>
      <c r="KQ20" s="219"/>
      <c r="KR20" s="219"/>
      <c r="KS20" s="219"/>
      <c r="KT20" s="219"/>
      <c r="KU20" s="219"/>
      <c r="KV20" s="219"/>
      <c r="KW20" s="219"/>
      <c r="KX20" s="219"/>
      <c r="KY20" s="219"/>
      <c r="KZ20" s="219"/>
      <c r="LA20" s="219"/>
      <c r="LB20" s="219"/>
      <c r="LC20" s="219"/>
      <c r="LD20" s="220"/>
      <c r="LE20" s="218"/>
      <c r="LF20" s="219"/>
      <c r="LG20" s="219"/>
      <c r="LH20" s="219"/>
      <c r="LI20" s="219"/>
      <c r="LJ20" s="219"/>
      <c r="LK20" s="219"/>
      <c r="LL20" s="219"/>
      <c r="LM20" s="219"/>
      <c r="LN20" s="219"/>
      <c r="LO20" s="219"/>
      <c r="LP20" s="219"/>
      <c r="LQ20" s="219"/>
      <c r="LR20" s="219"/>
      <c r="LS20" s="219"/>
      <c r="LT20" s="219"/>
      <c r="LU20" s="219"/>
      <c r="LV20" s="219"/>
      <c r="LW20" s="219"/>
      <c r="LX20" s="219"/>
      <c r="LY20" s="219"/>
      <c r="LZ20" s="219"/>
      <c r="MA20" s="219"/>
      <c r="MB20" s="219"/>
      <c r="MC20" s="219"/>
      <c r="MD20" s="219"/>
      <c r="ME20" s="219"/>
      <c r="MF20" s="219"/>
      <c r="MG20" s="219"/>
      <c r="MH20" s="220"/>
      <c r="MI20" s="218"/>
      <c r="MJ20" s="219"/>
      <c r="MK20" s="219"/>
      <c r="ML20" s="219"/>
      <c r="MM20" s="219"/>
      <c r="MN20" s="219"/>
      <c r="MO20" s="219"/>
      <c r="MP20" s="219"/>
      <c r="MQ20" s="219"/>
      <c r="MR20" s="219"/>
      <c r="MS20" s="219"/>
      <c r="MT20" s="219"/>
      <c r="MU20" s="219"/>
      <c r="MV20" s="219"/>
      <c r="MW20" s="219"/>
      <c r="MX20" s="219"/>
      <c r="MY20" s="219"/>
      <c r="MZ20" s="219"/>
      <c r="NA20" s="219"/>
      <c r="NB20" s="219"/>
      <c r="NC20" s="219"/>
      <c r="ND20" s="219"/>
      <c r="NE20" s="219"/>
      <c r="NF20" s="219"/>
      <c r="NG20" s="219"/>
      <c r="NH20" s="219"/>
      <c r="NI20" s="219"/>
      <c r="NJ20" s="219"/>
      <c r="NK20" s="219"/>
      <c r="NL20" s="219"/>
      <c r="NM20" s="220"/>
      <c r="NN20" s="218"/>
      <c r="NO20" s="219"/>
      <c r="NP20" s="219"/>
      <c r="NQ20" s="219"/>
      <c r="NR20" s="219"/>
      <c r="NS20" s="219"/>
      <c r="NT20" s="219"/>
      <c r="NU20" s="219"/>
      <c r="NV20" s="219"/>
      <c r="NW20" s="219"/>
      <c r="NX20" s="219"/>
      <c r="NY20" s="219"/>
      <c r="NZ20" s="219"/>
      <c r="OA20" s="219"/>
      <c r="OB20" s="219"/>
      <c r="OC20" s="219"/>
      <c r="OD20" s="219"/>
      <c r="OE20" s="219"/>
      <c r="OF20" s="219"/>
      <c r="OG20" s="219"/>
      <c r="OH20" s="219"/>
      <c r="OI20" s="219"/>
      <c r="OJ20" s="219"/>
      <c r="OK20" s="219"/>
      <c r="OL20" s="219"/>
      <c r="OM20" s="219"/>
      <c r="ON20" s="219"/>
      <c r="OO20" s="219"/>
      <c r="OP20" s="219"/>
      <c r="OQ20" s="220"/>
      <c r="OR20" s="218"/>
      <c r="OS20" s="219"/>
      <c r="OT20" s="219"/>
      <c r="OU20" s="219"/>
      <c r="OV20" s="219"/>
      <c r="OW20" s="219"/>
      <c r="OX20" s="219"/>
      <c r="OY20" s="219"/>
      <c r="OZ20" s="219"/>
      <c r="PA20" s="219"/>
      <c r="PB20" s="219"/>
      <c r="PC20" s="219"/>
      <c r="PD20" s="219"/>
      <c r="PE20" s="219"/>
      <c r="PF20" s="219"/>
      <c r="PG20" s="219"/>
      <c r="PH20" s="219"/>
      <c r="PI20" s="219"/>
      <c r="PJ20" s="219"/>
      <c r="PK20" s="219"/>
      <c r="PL20" s="219"/>
      <c r="PM20" s="219"/>
      <c r="PN20" s="219"/>
      <c r="PO20" s="219"/>
      <c r="PP20" s="219"/>
      <c r="PQ20" s="219"/>
      <c r="PR20" s="219"/>
      <c r="PS20" s="219"/>
      <c r="PT20" s="219"/>
      <c r="PU20" s="219"/>
      <c r="PV20" s="220"/>
      <c r="PW20" s="218"/>
      <c r="PX20" s="219"/>
      <c r="PY20" s="219"/>
      <c r="PZ20" s="219"/>
      <c r="QA20" s="219"/>
      <c r="QB20" s="219"/>
      <c r="QC20" s="219"/>
      <c r="QD20" s="219"/>
      <c r="QE20" s="219"/>
      <c r="QF20" s="219"/>
      <c r="QG20" s="219"/>
      <c r="QH20" s="219"/>
      <c r="QI20" s="219"/>
      <c r="QJ20" s="219"/>
      <c r="QK20" s="219"/>
      <c r="QL20" s="219"/>
      <c r="QM20" s="219"/>
      <c r="QN20" s="219"/>
      <c r="QO20" s="219"/>
      <c r="QP20" s="219"/>
      <c r="QQ20" s="219"/>
      <c r="QR20" s="219"/>
      <c r="QS20" s="219"/>
      <c r="QT20" s="219"/>
      <c r="QU20" s="219"/>
      <c r="QV20" s="219"/>
      <c r="QW20" s="219"/>
      <c r="QX20" s="219"/>
      <c r="QY20" s="219"/>
      <c r="QZ20" s="219"/>
      <c r="RA20" s="220"/>
      <c r="RB20" s="218"/>
      <c r="RC20" s="219"/>
      <c r="RD20" s="219"/>
      <c r="RE20" s="219"/>
      <c r="RF20" s="219"/>
      <c r="RG20" s="219"/>
      <c r="RH20" s="219"/>
      <c r="RI20" s="219"/>
      <c r="RJ20" s="219"/>
      <c r="RK20" s="219"/>
      <c r="RL20" s="219"/>
      <c r="RM20" s="219"/>
      <c r="RN20" s="219"/>
      <c r="RO20" s="219"/>
      <c r="RP20" s="219"/>
      <c r="RQ20" s="219"/>
      <c r="RR20" s="219"/>
      <c r="RS20" s="219"/>
      <c r="RT20" s="219"/>
      <c r="RU20" s="219"/>
      <c r="RV20" s="219"/>
      <c r="RW20" s="219"/>
      <c r="RX20" s="219"/>
      <c r="RY20" s="219"/>
      <c r="RZ20" s="219"/>
      <c r="SA20" s="219"/>
      <c r="SB20" s="219"/>
      <c r="SC20" s="219"/>
      <c r="SD20" s="219"/>
      <c r="SE20" s="220"/>
      <c r="SF20" s="218"/>
      <c r="SG20" s="219"/>
      <c r="SH20" s="219"/>
      <c r="SI20" s="219"/>
      <c r="SJ20" s="219"/>
      <c r="SK20" s="219"/>
      <c r="SL20" s="219"/>
      <c r="SM20" s="219"/>
      <c r="SN20" s="219"/>
      <c r="SO20" s="219"/>
      <c r="SP20" s="219"/>
      <c r="SQ20" s="219"/>
      <c r="SR20" s="219"/>
      <c r="SS20" s="219"/>
      <c r="ST20" s="219"/>
      <c r="SU20" s="219"/>
      <c r="SV20" s="219"/>
      <c r="SW20" s="219"/>
      <c r="SX20" s="219"/>
      <c r="SY20" s="219"/>
      <c r="SZ20" s="219"/>
      <c r="TA20" s="219"/>
      <c r="TB20" s="219"/>
      <c r="TC20" s="219"/>
      <c r="TD20" s="219"/>
      <c r="TE20" s="219"/>
      <c r="TF20" s="219"/>
      <c r="TG20" s="219"/>
      <c r="TH20" s="219"/>
      <c r="TI20" s="219"/>
      <c r="TJ20" s="220"/>
      <c r="TK20" s="218"/>
      <c r="TL20" s="219"/>
      <c r="TM20" s="219"/>
      <c r="TN20" s="218"/>
      <c r="TO20" s="219"/>
      <c r="TP20" s="219"/>
      <c r="TQ20" s="219"/>
      <c r="TR20" s="219"/>
      <c r="TS20" s="219"/>
      <c r="TT20" s="219"/>
      <c r="TU20" s="219"/>
      <c r="TV20" s="219"/>
      <c r="TW20" s="219"/>
      <c r="TX20" s="219"/>
      <c r="TY20" s="219"/>
      <c r="TZ20" s="219"/>
      <c r="UA20" s="219"/>
      <c r="UB20" s="219"/>
      <c r="UC20" s="219"/>
      <c r="UD20" s="219"/>
      <c r="UE20" s="219"/>
      <c r="UF20" s="219"/>
      <c r="UG20" s="219"/>
      <c r="UH20" s="219"/>
      <c r="UI20" s="219"/>
      <c r="UJ20" s="219"/>
      <c r="UK20" s="219"/>
      <c r="UL20" s="219"/>
      <c r="UM20" s="219"/>
      <c r="UN20" s="219"/>
      <c r="UO20" s="219"/>
      <c r="UP20" s="219"/>
      <c r="UQ20" s="220"/>
      <c r="UR20" s="218"/>
      <c r="US20" s="219"/>
      <c r="UT20" s="219"/>
      <c r="UU20" s="219"/>
      <c r="UV20" s="219"/>
      <c r="UW20" s="219"/>
      <c r="UX20" s="219"/>
      <c r="UY20" s="219"/>
      <c r="UZ20" s="219"/>
      <c r="VA20" s="219"/>
      <c r="VB20" s="219"/>
      <c r="VC20" s="219"/>
      <c r="VD20" s="219"/>
      <c r="VE20" s="219"/>
      <c r="VF20" s="219"/>
      <c r="VG20" s="219"/>
      <c r="VH20" s="219"/>
      <c r="VI20" s="219"/>
      <c r="VJ20" s="219"/>
      <c r="VK20" s="219"/>
      <c r="VL20" s="219"/>
      <c r="VM20" s="219"/>
      <c r="VN20" s="219"/>
      <c r="VO20" s="219"/>
      <c r="VP20" s="219"/>
      <c r="VQ20" s="219"/>
      <c r="VR20" s="219"/>
      <c r="VS20" s="219"/>
      <c r="VT20" s="246"/>
    </row>
    <row r="21" spans="1:592" ht="15.95" customHeight="1">
      <c r="A21" s="432"/>
      <c r="B21" s="247" t="s">
        <v>1860</v>
      </c>
      <c r="C21" s="245"/>
      <c r="D21" s="224" t="s">
        <v>1861</v>
      </c>
      <c r="E21" s="225">
        <f>E19</f>
        <v>44899</v>
      </c>
      <c r="F21" s="225">
        <f t="shared" si="2"/>
        <v>44958</v>
      </c>
      <c r="G21" s="226">
        <v>60</v>
      </c>
      <c r="H21" s="227">
        <v>0.8</v>
      </c>
      <c r="I21" s="225">
        <f>E21+(G21*H21)-1</f>
        <v>44946</v>
      </c>
      <c r="J21" s="228">
        <f t="shared" ca="1" si="0"/>
        <v>-1</v>
      </c>
      <c r="K21" s="229">
        <f t="shared" ca="1" si="3"/>
        <v>44957</v>
      </c>
      <c r="L21" s="217"/>
      <c r="M21" s="218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20"/>
      <c r="AQ21" s="218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20"/>
      <c r="BV21" s="218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20"/>
      <c r="DA21" s="218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20"/>
      <c r="EE21" s="218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20"/>
      <c r="FJ21" s="218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20"/>
      <c r="GN21" s="218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20"/>
      <c r="HS21" s="218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  <c r="IW21" s="220"/>
      <c r="IX21" s="218"/>
      <c r="IY21" s="219"/>
      <c r="IZ21" s="219"/>
      <c r="JA21" s="219"/>
      <c r="JB21" s="219"/>
      <c r="JC21" s="219"/>
      <c r="JD21" s="219"/>
      <c r="JE21" s="219"/>
      <c r="JF21" s="219"/>
      <c r="JG21" s="219"/>
      <c r="JH21" s="219"/>
      <c r="JI21" s="219"/>
      <c r="JJ21" s="219"/>
      <c r="JK21" s="219"/>
      <c r="JL21" s="219"/>
      <c r="JM21" s="219"/>
      <c r="JN21" s="219"/>
      <c r="JO21" s="219"/>
      <c r="JP21" s="219"/>
      <c r="JQ21" s="219"/>
      <c r="JR21" s="219"/>
      <c r="JS21" s="219"/>
      <c r="JT21" s="219"/>
      <c r="JU21" s="219"/>
      <c r="JV21" s="219"/>
      <c r="JW21" s="219"/>
      <c r="JX21" s="219"/>
      <c r="JY21" s="220"/>
      <c r="JZ21" s="218"/>
      <c r="KA21" s="219"/>
      <c r="KB21" s="219"/>
      <c r="KC21" s="219"/>
      <c r="KD21" s="219"/>
      <c r="KE21" s="219"/>
      <c r="KF21" s="219"/>
      <c r="KG21" s="219"/>
      <c r="KH21" s="219"/>
      <c r="KI21" s="219"/>
      <c r="KJ21" s="219"/>
      <c r="KK21" s="219"/>
      <c r="KL21" s="219"/>
      <c r="KM21" s="219"/>
      <c r="KN21" s="219"/>
      <c r="KO21" s="219"/>
      <c r="KP21" s="219"/>
      <c r="KQ21" s="219"/>
      <c r="KR21" s="219"/>
      <c r="KS21" s="219"/>
      <c r="KT21" s="219"/>
      <c r="KU21" s="219"/>
      <c r="KV21" s="219"/>
      <c r="KW21" s="219"/>
      <c r="KX21" s="219"/>
      <c r="KY21" s="219"/>
      <c r="KZ21" s="219"/>
      <c r="LA21" s="219"/>
      <c r="LB21" s="219"/>
      <c r="LC21" s="219"/>
      <c r="LD21" s="220"/>
      <c r="LE21" s="218"/>
      <c r="LF21" s="219"/>
      <c r="LG21" s="219"/>
      <c r="LH21" s="219"/>
      <c r="LI21" s="219"/>
      <c r="LJ21" s="219"/>
      <c r="LK21" s="219"/>
      <c r="LL21" s="219"/>
      <c r="LM21" s="219"/>
      <c r="LN21" s="219"/>
      <c r="LO21" s="219"/>
      <c r="LP21" s="219"/>
      <c r="LQ21" s="219"/>
      <c r="LR21" s="219"/>
      <c r="LS21" s="219"/>
      <c r="LT21" s="219"/>
      <c r="LU21" s="219"/>
      <c r="LV21" s="219"/>
      <c r="LW21" s="219"/>
      <c r="LX21" s="219"/>
      <c r="LY21" s="219"/>
      <c r="LZ21" s="219"/>
      <c r="MA21" s="219"/>
      <c r="MB21" s="219"/>
      <c r="MC21" s="219"/>
      <c r="MD21" s="219"/>
      <c r="ME21" s="219"/>
      <c r="MF21" s="219"/>
      <c r="MG21" s="219"/>
      <c r="MH21" s="220"/>
      <c r="MI21" s="218"/>
      <c r="MJ21" s="219"/>
      <c r="MK21" s="219"/>
      <c r="ML21" s="219"/>
      <c r="MM21" s="219"/>
      <c r="MN21" s="219"/>
      <c r="MO21" s="219"/>
      <c r="MP21" s="219"/>
      <c r="MQ21" s="219"/>
      <c r="MR21" s="219"/>
      <c r="MS21" s="219"/>
      <c r="MT21" s="219"/>
      <c r="MU21" s="219"/>
      <c r="MV21" s="219"/>
      <c r="MW21" s="219"/>
      <c r="MX21" s="219"/>
      <c r="MY21" s="219"/>
      <c r="MZ21" s="219"/>
      <c r="NA21" s="219"/>
      <c r="NB21" s="219"/>
      <c r="NC21" s="219"/>
      <c r="ND21" s="219"/>
      <c r="NE21" s="219"/>
      <c r="NF21" s="219"/>
      <c r="NG21" s="219"/>
      <c r="NH21" s="219"/>
      <c r="NI21" s="219"/>
      <c r="NJ21" s="219"/>
      <c r="NK21" s="219"/>
      <c r="NL21" s="219"/>
      <c r="NM21" s="220"/>
      <c r="NN21" s="218"/>
      <c r="NO21" s="219"/>
      <c r="NP21" s="219"/>
      <c r="NQ21" s="219"/>
      <c r="NR21" s="219"/>
      <c r="NS21" s="219"/>
      <c r="NT21" s="219"/>
      <c r="NU21" s="219"/>
      <c r="NV21" s="219"/>
      <c r="NW21" s="219"/>
      <c r="NX21" s="219"/>
      <c r="NY21" s="219"/>
      <c r="NZ21" s="219"/>
      <c r="OA21" s="219"/>
      <c r="OB21" s="219"/>
      <c r="OC21" s="219"/>
      <c r="OD21" s="219"/>
      <c r="OE21" s="219"/>
      <c r="OF21" s="219"/>
      <c r="OG21" s="219"/>
      <c r="OH21" s="219"/>
      <c r="OI21" s="219"/>
      <c r="OJ21" s="219"/>
      <c r="OK21" s="219"/>
      <c r="OL21" s="219"/>
      <c r="OM21" s="219"/>
      <c r="ON21" s="219"/>
      <c r="OO21" s="219"/>
      <c r="OP21" s="219"/>
      <c r="OQ21" s="220"/>
      <c r="OR21" s="218"/>
      <c r="OS21" s="219"/>
      <c r="OT21" s="219"/>
      <c r="OU21" s="219"/>
      <c r="OV21" s="219"/>
      <c r="OW21" s="219"/>
      <c r="OX21" s="219"/>
      <c r="OY21" s="219"/>
      <c r="OZ21" s="219"/>
      <c r="PA21" s="219"/>
      <c r="PB21" s="219"/>
      <c r="PC21" s="219"/>
      <c r="PD21" s="219"/>
      <c r="PE21" s="219"/>
      <c r="PF21" s="219"/>
      <c r="PG21" s="219"/>
      <c r="PH21" s="219"/>
      <c r="PI21" s="219"/>
      <c r="PJ21" s="219"/>
      <c r="PK21" s="219"/>
      <c r="PL21" s="219"/>
      <c r="PM21" s="219"/>
      <c r="PN21" s="219"/>
      <c r="PO21" s="219"/>
      <c r="PP21" s="219"/>
      <c r="PQ21" s="219"/>
      <c r="PR21" s="219"/>
      <c r="PS21" s="219"/>
      <c r="PT21" s="219"/>
      <c r="PU21" s="219"/>
      <c r="PV21" s="220"/>
      <c r="PW21" s="218"/>
      <c r="PX21" s="219"/>
      <c r="PY21" s="219"/>
      <c r="PZ21" s="219"/>
      <c r="QA21" s="219"/>
      <c r="QB21" s="219"/>
      <c r="QC21" s="219"/>
      <c r="QD21" s="219"/>
      <c r="QE21" s="219"/>
      <c r="QF21" s="219"/>
      <c r="QG21" s="219"/>
      <c r="QH21" s="219"/>
      <c r="QI21" s="219"/>
      <c r="QJ21" s="219"/>
      <c r="QK21" s="219"/>
      <c r="QL21" s="219"/>
      <c r="QM21" s="219"/>
      <c r="QN21" s="219"/>
      <c r="QO21" s="219"/>
      <c r="QP21" s="219"/>
      <c r="QQ21" s="219"/>
      <c r="QR21" s="219"/>
      <c r="QS21" s="219"/>
      <c r="QT21" s="219"/>
      <c r="QU21" s="219"/>
      <c r="QV21" s="219"/>
      <c r="QW21" s="219"/>
      <c r="QX21" s="219"/>
      <c r="QY21" s="219"/>
      <c r="QZ21" s="219"/>
      <c r="RA21" s="220"/>
      <c r="RB21" s="218"/>
      <c r="RC21" s="219"/>
      <c r="RD21" s="219"/>
      <c r="RE21" s="219"/>
      <c r="RF21" s="219"/>
      <c r="RG21" s="219"/>
      <c r="RH21" s="219"/>
      <c r="RI21" s="219"/>
      <c r="RJ21" s="219"/>
      <c r="RK21" s="219"/>
      <c r="RL21" s="219"/>
      <c r="RM21" s="219"/>
      <c r="RN21" s="219"/>
      <c r="RO21" s="219"/>
      <c r="RP21" s="219"/>
      <c r="RQ21" s="219"/>
      <c r="RR21" s="219"/>
      <c r="RS21" s="219"/>
      <c r="RT21" s="219"/>
      <c r="RU21" s="219"/>
      <c r="RV21" s="219"/>
      <c r="RW21" s="219"/>
      <c r="RX21" s="219"/>
      <c r="RY21" s="219"/>
      <c r="RZ21" s="219"/>
      <c r="SA21" s="219"/>
      <c r="SB21" s="219"/>
      <c r="SC21" s="219"/>
      <c r="SD21" s="219"/>
      <c r="SE21" s="220"/>
      <c r="SF21" s="218"/>
      <c r="SG21" s="219"/>
      <c r="SH21" s="219"/>
      <c r="SI21" s="219"/>
      <c r="SJ21" s="219"/>
      <c r="SK21" s="219"/>
      <c r="SL21" s="219"/>
      <c r="SM21" s="219"/>
      <c r="SN21" s="219"/>
      <c r="SO21" s="219"/>
      <c r="SP21" s="219"/>
      <c r="SQ21" s="219"/>
      <c r="SR21" s="219"/>
      <c r="SS21" s="219"/>
      <c r="ST21" s="219"/>
      <c r="SU21" s="219"/>
      <c r="SV21" s="219"/>
      <c r="SW21" s="219"/>
      <c r="SX21" s="219"/>
      <c r="SY21" s="219"/>
      <c r="SZ21" s="219"/>
      <c r="TA21" s="219"/>
      <c r="TB21" s="219"/>
      <c r="TC21" s="219"/>
      <c r="TD21" s="219"/>
      <c r="TE21" s="219"/>
      <c r="TF21" s="219"/>
      <c r="TG21" s="219"/>
      <c r="TH21" s="219"/>
      <c r="TI21" s="219"/>
      <c r="TJ21" s="220"/>
      <c r="TK21" s="218"/>
      <c r="TL21" s="219"/>
      <c r="TM21" s="219"/>
      <c r="TN21" s="219"/>
      <c r="TO21" s="219"/>
      <c r="TP21" s="219"/>
      <c r="TQ21" s="219"/>
      <c r="TR21" s="219"/>
      <c r="TS21" s="219"/>
      <c r="TT21" s="219"/>
      <c r="TU21" s="219"/>
      <c r="TV21" s="219"/>
      <c r="TW21" s="219"/>
      <c r="TX21" s="219"/>
      <c r="TY21" s="219"/>
      <c r="TZ21" s="219"/>
      <c r="UA21" s="219"/>
      <c r="UB21" s="219"/>
      <c r="UC21" s="219"/>
      <c r="UD21" s="219"/>
      <c r="UE21" s="219"/>
      <c r="UF21" s="219"/>
      <c r="UG21" s="219"/>
      <c r="UH21" s="219"/>
      <c r="UI21" s="219"/>
      <c r="UJ21" s="219"/>
      <c r="UK21" s="219"/>
      <c r="UL21" s="219"/>
      <c r="UM21" s="219"/>
      <c r="UN21" s="220"/>
      <c r="UO21" s="218"/>
      <c r="UP21" s="219"/>
      <c r="UQ21" s="219"/>
      <c r="UR21" s="219"/>
      <c r="US21" s="219"/>
      <c r="UT21" s="219"/>
      <c r="UU21" s="219"/>
      <c r="UV21" s="219"/>
      <c r="UW21" s="219"/>
      <c r="UX21" s="219"/>
      <c r="UY21" s="219"/>
      <c r="UZ21" s="219"/>
      <c r="VA21" s="219"/>
      <c r="VB21" s="219"/>
      <c r="VC21" s="219"/>
      <c r="VD21" s="219"/>
      <c r="VE21" s="219"/>
      <c r="VF21" s="219"/>
      <c r="VG21" s="219"/>
      <c r="VH21" s="219"/>
      <c r="VI21" s="219"/>
      <c r="VJ21" s="219"/>
      <c r="VK21" s="219"/>
      <c r="VL21" s="219"/>
      <c r="VM21" s="219"/>
      <c r="VN21" s="219"/>
      <c r="VO21" s="219"/>
      <c r="VP21" s="219"/>
      <c r="VQ21" s="219"/>
      <c r="VR21" s="219"/>
      <c r="VS21" s="220"/>
      <c r="VT21" s="246"/>
    </row>
    <row r="22" spans="1:592" ht="15.95" customHeight="1">
      <c r="A22" s="432"/>
      <c r="B22" s="249" t="s">
        <v>1862</v>
      </c>
      <c r="C22" s="245"/>
      <c r="D22" s="224" t="s">
        <v>1863</v>
      </c>
      <c r="E22" s="225">
        <f>F19+1</f>
        <v>44929</v>
      </c>
      <c r="F22" s="225">
        <f t="shared" si="2"/>
        <v>44938</v>
      </c>
      <c r="G22" s="226">
        <v>10</v>
      </c>
      <c r="H22" s="227">
        <v>0</v>
      </c>
      <c r="I22" s="225">
        <f>E22+(G22*H22)-1</f>
        <v>44928</v>
      </c>
      <c r="J22" s="228">
        <f t="shared" ca="1" si="0"/>
        <v>19</v>
      </c>
      <c r="K22" s="229">
        <f t="shared" ca="1" si="3"/>
        <v>44957</v>
      </c>
      <c r="L22" s="217"/>
      <c r="M22" s="218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20"/>
      <c r="AQ22" s="218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20"/>
      <c r="BV22" s="218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20"/>
      <c r="DA22" s="218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20"/>
      <c r="EE22" s="218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20"/>
      <c r="FJ22" s="218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20"/>
      <c r="GN22" s="218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20"/>
      <c r="HS22" s="218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  <c r="IW22" s="220"/>
      <c r="IX22" s="218"/>
      <c r="IY22" s="219"/>
      <c r="IZ22" s="219"/>
      <c r="JA22" s="219"/>
      <c r="JB22" s="219"/>
      <c r="JC22" s="219"/>
      <c r="JD22" s="219"/>
      <c r="JE22" s="219"/>
      <c r="JF22" s="219"/>
      <c r="JG22" s="219"/>
      <c r="JH22" s="219"/>
      <c r="JI22" s="219"/>
      <c r="JJ22" s="219"/>
      <c r="JK22" s="219"/>
      <c r="JL22" s="219"/>
      <c r="JM22" s="219"/>
      <c r="JN22" s="219"/>
      <c r="JO22" s="219"/>
      <c r="JP22" s="219"/>
      <c r="JQ22" s="219"/>
      <c r="JR22" s="219"/>
      <c r="JS22" s="219"/>
      <c r="JT22" s="219"/>
      <c r="JU22" s="219"/>
      <c r="JV22" s="219"/>
      <c r="JW22" s="219"/>
      <c r="JX22" s="219"/>
      <c r="JY22" s="220"/>
      <c r="JZ22" s="218"/>
      <c r="KA22" s="219"/>
      <c r="KB22" s="219"/>
      <c r="KC22" s="219"/>
      <c r="KD22" s="219"/>
      <c r="KE22" s="219"/>
      <c r="KF22" s="219"/>
      <c r="KG22" s="219"/>
      <c r="KH22" s="219"/>
      <c r="KI22" s="219"/>
      <c r="KJ22" s="219"/>
      <c r="KK22" s="219"/>
      <c r="KL22" s="219"/>
      <c r="KM22" s="219"/>
      <c r="KN22" s="219"/>
      <c r="KO22" s="219"/>
      <c r="KP22" s="219"/>
      <c r="KQ22" s="219"/>
      <c r="KR22" s="219"/>
      <c r="KS22" s="219"/>
      <c r="KT22" s="219"/>
      <c r="KU22" s="219"/>
      <c r="KV22" s="219"/>
      <c r="KW22" s="219"/>
      <c r="KX22" s="219"/>
      <c r="KY22" s="219"/>
      <c r="KZ22" s="219"/>
      <c r="LA22" s="219"/>
      <c r="LB22" s="219"/>
      <c r="LC22" s="219"/>
      <c r="LD22" s="220"/>
      <c r="LE22" s="218"/>
      <c r="LF22" s="219"/>
      <c r="LG22" s="219"/>
      <c r="LH22" s="219"/>
      <c r="LI22" s="219"/>
      <c r="LJ22" s="219"/>
      <c r="LK22" s="219"/>
      <c r="LL22" s="219"/>
      <c r="LM22" s="219"/>
      <c r="LN22" s="219"/>
      <c r="LO22" s="219"/>
      <c r="LP22" s="219"/>
      <c r="LQ22" s="219"/>
      <c r="LR22" s="219"/>
      <c r="LS22" s="219"/>
      <c r="LT22" s="219"/>
      <c r="LU22" s="219"/>
      <c r="LV22" s="219"/>
      <c r="LW22" s="219"/>
      <c r="LX22" s="219"/>
      <c r="LY22" s="219"/>
      <c r="LZ22" s="219"/>
      <c r="MA22" s="219"/>
      <c r="MB22" s="219"/>
      <c r="MC22" s="219"/>
      <c r="MD22" s="219"/>
      <c r="ME22" s="219"/>
      <c r="MF22" s="219"/>
      <c r="MG22" s="219"/>
      <c r="MH22" s="220"/>
      <c r="MI22" s="218"/>
      <c r="MJ22" s="219"/>
      <c r="MK22" s="219"/>
      <c r="ML22" s="219"/>
      <c r="MM22" s="219"/>
      <c r="MN22" s="219"/>
      <c r="MO22" s="219"/>
      <c r="MP22" s="219"/>
      <c r="MQ22" s="219"/>
      <c r="MR22" s="219"/>
      <c r="MS22" s="219"/>
      <c r="MT22" s="219"/>
      <c r="MU22" s="219"/>
      <c r="MV22" s="219"/>
      <c r="MW22" s="219"/>
      <c r="MX22" s="219"/>
      <c r="MY22" s="219"/>
      <c r="MZ22" s="219"/>
      <c r="NA22" s="219"/>
      <c r="NB22" s="219"/>
      <c r="NC22" s="219"/>
      <c r="ND22" s="219"/>
      <c r="NE22" s="219"/>
      <c r="NF22" s="219"/>
      <c r="NG22" s="219"/>
      <c r="NH22" s="219"/>
      <c r="NI22" s="219"/>
      <c r="NJ22" s="219"/>
      <c r="NK22" s="219"/>
      <c r="NL22" s="219"/>
      <c r="NM22" s="220"/>
      <c r="NN22" s="218"/>
      <c r="NO22" s="219"/>
      <c r="NP22" s="219"/>
      <c r="NQ22" s="219"/>
      <c r="NR22" s="219"/>
      <c r="NS22" s="219"/>
      <c r="NT22" s="219"/>
      <c r="NU22" s="219"/>
      <c r="NV22" s="219"/>
      <c r="NW22" s="219"/>
      <c r="NX22" s="219"/>
      <c r="NY22" s="219"/>
      <c r="NZ22" s="219"/>
      <c r="OA22" s="219"/>
      <c r="OB22" s="219"/>
      <c r="OC22" s="219"/>
      <c r="OD22" s="219"/>
      <c r="OE22" s="219"/>
      <c r="OF22" s="219"/>
      <c r="OG22" s="219"/>
      <c r="OH22" s="219"/>
      <c r="OI22" s="219"/>
      <c r="OJ22" s="219"/>
      <c r="OK22" s="219"/>
      <c r="OL22" s="219"/>
      <c r="OM22" s="219"/>
      <c r="ON22" s="219"/>
      <c r="OO22" s="219"/>
      <c r="OP22" s="219"/>
      <c r="OQ22" s="220"/>
      <c r="OR22" s="218"/>
      <c r="OS22" s="219"/>
      <c r="OT22" s="219"/>
      <c r="OU22" s="219"/>
      <c r="OV22" s="219"/>
      <c r="OW22" s="219"/>
      <c r="OX22" s="219"/>
      <c r="OY22" s="219"/>
      <c r="OZ22" s="219"/>
      <c r="PA22" s="219"/>
      <c r="PB22" s="219"/>
      <c r="PC22" s="219"/>
      <c r="PD22" s="219"/>
      <c r="PE22" s="219"/>
      <c r="PF22" s="219"/>
      <c r="PG22" s="219"/>
      <c r="PH22" s="219"/>
      <c r="PI22" s="219"/>
      <c r="PJ22" s="219"/>
      <c r="PK22" s="219"/>
      <c r="PL22" s="219"/>
      <c r="PM22" s="219"/>
      <c r="PN22" s="219"/>
      <c r="PO22" s="219"/>
      <c r="PP22" s="219"/>
      <c r="PQ22" s="219"/>
      <c r="PR22" s="219"/>
      <c r="PS22" s="219"/>
      <c r="PT22" s="219"/>
      <c r="PU22" s="219"/>
      <c r="PV22" s="220"/>
      <c r="PW22" s="218"/>
      <c r="PX22" s="219"/>
      <c r="PY22" s="219"/>
      <c r="PZ22" s="219"/>
      <c r="QA22" s="219"/>
      <c r="QB22" s="219"/>
      <c r="QC22" s="219"/>
      <c r="QD22" s="219"/>
      <c r="QE22" s="219"/>
      <c r="QF22" s="219"/>
      <c r="QG22" s="219"/>
      <c r="QH22" s="219"/>
      <c r="QI22" s="219"/>
      <c r="QJ22" s="219"/>
      <c r="QK22" s="219"/>
      <c r="QL22" s="219"/>
      <c r="QM22" s="219"/>
      <c r="QN22" s="219"/>
      <c r="QO22" s="219"/>
      <c r="QP22" s="219"/>
      <c r="QQ22" s="219"/>
      <c r="QR22" s="219"/>
      <c r="QS22" s="219"/>
      <c r="QT22" s="219"/>
      <c r="QU22" s="219"/>
      <c r="QV22" s="219"/>
      <c r="QW22" s="219"/>
      <c r="QX22" s="219"/>
      <c r="QY22" s="219"/>
      <c r="QZ22" s="219"/>
      <c r="RA22" s="220"/>
      <c r="RB22" s="218"/>
      <c r="RC22" s="219"/>
      <c r="RD22" s="219"/>
      <c r="RE22" s="219"/>
      <c r="RF22" s="219"/>
      <c r="RG22" s="219"/>
      <c r="RH22" s="219"/>
      <c r="RI22" s="219"/>
      <c r="RJ22" s="219"/>
      <c r="RK22" s="219"/>
      <c r="RL22" s="219"/>
      <c r="RM22" s="219"/>
      <c r="RN22" s="219"/>
      <c r="RO22" s="219"/>
      <c r="RP22" s="219"/>
      <c r="RQ22" s="219"/>
      <c r="RR22" s="219"/>
      <c r="RS22" s="219"/>
      <c r="RT22" s="219"/>
      <c r="RU22" s="219"/>
      <c r="RV22" s="219"/>
      <c r="RW22" s="219"/>
      <c r="RX22" s="219"/>
      <c r="RY22" s="219"/>
      <c r="RZ22" s="219"/>
      <c r="SA22" s="219"/>
      <c r="SB22" s="219"/>
      <c r="SC22" s="219"/>
      <c r="SD22" s="219"/>
      <c r="SE22" s="220"/>
      <c r="SF22" s="218"/>
      <c r="SG22" s="219"/>
      <c r="SH22" s="219"/>
      <c r="SI22" s="219"/>
      <c r="SJ22" s="219"/>
      <c r="SK22" s="219"/>
      <c r="SL22" s="219"/>
      <c r="SM22" s="219"/>
      <c r="SN22" s="219"/>
      <c r="SO22" s="219"/>
      <c r="SP22" s="219"/>
      <c r="SQ22" s="219"/>
      <c r="SR22" s="219"/>
      <c r="SS22" s="219"/>
      <c r="ST22" s="219"/>
      <c r="SU22" s="219"/>
      <c r="SV22" s="219"/>
      <c r="SW22" s="219"/>
      <c r="SX22" s="219"/>
      <c r="SY22" s="219"/>
      <c r="SZ22" s="219"/>
      <c r="TA22" s="219"/>
      <c r="TB22" s="219"/>
      <c r="TC22" s="219"/>
      <c r="TD22" s="219"/>
      <c r="TE22" s="219"/>
      <c r="TF22" s="219"/>
      <c r="TG22" s="219"/>
      <c r="TH22" s="219"/>
      <c r="TI22" s="219"/>
      <c r="TJ22" s="220"/>
      <c r="TK22" s="218"/>
      <c r="TL22" s="219"/>
      <c r="TM22" s="219"/>
      <c r="TN22" s="219"/>
      <c r="TO22" s="219"/>
      <c r="TP22" s="219"/>
      <c r="TQ22" s="219"/>
      <c r="TR22" s="219"/>
      <c r="TS22" s="219"/>
      <c r="TT22" s="219"/>
      <c r="TU22" s="219"/>
      <c r="TV22" s="219"/>
      <c r="TW22" s="219"/>
      <c r="TX22" s="219"/>
      <c r="TY22" s="219"/>
      <c r="TZ22" s="219"/>
      <c r="UA22" s="219"/>
      <c r="UB22" s="219"/>
      <c r="UC22" s="219"/>
      <c r="UD22" s="219"/>
      <c r="UE22" s="219"/>
      <c r="UF22" s="219"/>
      <c r="UG22" s="219"/>
      <c r="UH22" s="219"/>
      <c r="UI22" s="219"/>
      <c r="UJ22" s="219"/>
      <c r="UK22" s="219"/>
      <c r="UL22" s="219"/>
      <c r="UM22" s="219"/>
      <c r="UN22" s="220"/>
      <c r="UO22" s="218"/>
      <c r="UP22" s="219"/>
      <c r="UQ22" s="219"/>
      <c r="UR22" s="219"/>
      <c r="US22" s="219"/>
      <c r="UT22" s="219"/>
      <c r="UU22" s="219"/>
      <c r="UV22" s="219"/>
      <c r="UW22" s="219"/>
      <c r="UX22" s="219"/>
      <c r="UY22" s="219"/>
      <c r="UZ22" s="219"/>
      <c r="VA22" s="219"/>
      <c r="VB22" s="219"/>
      <c r="VC22" s="219"/>
      <c r="VD22" s="219"/>
      <c r="VE22" s="219"/>
      <c r="VF22" s="219"/>
      <c r="VG22" s="219"/>
      <c r="VH22" s="219"/>
      <c r="VI22" s="219"/>
      <c r="VJ22" s="219"/>
      <c r="VK22" s="219"/>
      <c r="VL22" s="219"/>
      <c r="VM22" s="219"/>
      <c r="VN22" s="219"/>
      <c r="VO22" s="219"/>
      <c r="VP22" s="219"/>
      <c r="VQ22" s="219"/>
      <c r="VR22" s="219"/>
      <c r="VS22" s="220"/>
      <c r="VT22" s="246"/>
    </row>
    <row r="23" spans="1:592" ht="15.95" customHeight="1" outlineLevel="1">
      <c r="A23" s="432"/>
      <c r="B23" s="250" t="s">
        <v>1864</v>
      </c>
      <c r="C23" s="251"/>
      <c r="D23" s="211"/>
      <c r="E23" s="252">
        <f>MIN(E24:E30)</f>
        <v>44819</v>
      </c>
      <c r="F23" s="252">
        <f>MAX(F24:F30)</f>
        <v>44979</v>
      </c>
      <c r="G23" s="253">
        <f>F23-E23+1</f>
        <v>161</v>
      </c>
      <c r="H23" s="214">
        <f>AVERAGE(H24:H32)</f>
        <v>0.30555555555555558</v>
      </c>
      <c r="I23" s="212">
        <f>E23+(G23*H23)-1</f>
        <v>44867.194444444445</v>
      </c>
      <c r="J23" s="215">
        <f t="shared" ca="1" si="0"/>
        <v>-22</v>
      </c>
      <c r="K23" s="216">
        <f ca="1">MAX(K24:K32)</f>
        <v>44957</v>
      </c>
      <c r="L23" s="217"/>
      <c r="M23" s="218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20"/>
      <c r="AQ23" s="218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20"/>
      <c r="BV23" s="218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20"/>
      <c r="DA23" s="218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20"/>
      <c r="EE23" s="218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20"/>
      <c r="FJ23" s="218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20"/>
      <c r="GN23" s="218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20"/>
      <c r="HS23" s="218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  <c r="IW23" s="220"/>
      <c r="IX23" s="218"/>
      <c r="IY23" s="219"/>
      <c r="IZ23" s="219"/>
      <c r="JA23" s="219"/>
      <c r="JB23" s="219"/>
      <c r="JC23" s="219"/>
      <c r="JD23" s="219"/>
      <c r="JE23" s="219"/>
      <c r="JF23" s="219"/>
      <c r="JG23" s="219"/>
      <c r="JH23" s="219"/>
      <c r="JI23" s="219"/>
      <c r="JJ23" s="219"/>
      <c r="JK23" s="219"/>
      <c r="JL23" s="219"/>
      <c r="JM23" s="219"/>
      <c r="JN23" s="219"/>
      <c r="JO23" s="219"/>
      <c r="JP23" s="219"/>
      <c r="JQ23" s="219"/>
      <c r="JR23" s="219"/>
      <c r="JS23" s="219"/>
      <c r="JT23" s="219"/>
      <c r="JU23" s="219"/>
      <c r="JV23" s="219"/>
      <c r="JW23" s="219"/>
      <c r="JX23" s="219"/>
      <c r="JY23" s="220"/>
      <c r="JZ23" s="218"/>
      <c r="KA23" s="219"/>
      <c r="KB23" s="219"/>
      <c r="KC23" s="219"/>
      <c r="KD23" s="219"/>
      <c r="KE23" s="219"/>
      <c r="KF23" s="219"/>
      <c r="KG23" s="219"/>
      <c r="KH23" s="219"/>
      <c r="KI23" s="219"/>
      <c r="KJ23" s="219"/>
      <c r="KK23" s="219"/>
      <c r="KL23" s="219"/>
      <c r="KM23" s="219"/>
      <c r="KN23" s="219"/>
      <c r="KO23" s="219"/>
      <c r="KP23" s="219"/>
      <c r="KQ23" s="219"/>
      <c r="KR23" s="219"/>
      <c r="KS23" s="219"/>
      <c r="KT23" s="219"/>
      <c r="KU23" s="219"/>
      <c r="KV23" s="219"/>
      <c r="KW23" s="219"/>
      <c r="KX23" s="219"/>
      <c r="KY23" s="219"/>
      <c r="KZ23" s="219"/>
      <c r="LA23" s="219"/>
      <c r="LB23" s="219"/>
      <c r="LC23" s="219"/>
      <c r="LD23" s="220"/>
      <c r="LE23" s="218"/>
      <c r="LF23" s="219"/>
      <c r="LG23" s="219"/>
      <c r="LH23" s="219"/>
      <c r="LI23" s="219"/>
      <c r="LJ23" s="219"/>
      <c r="LK23" s="219"/>
      <c r="LL23" s="219"/>
      <c r="LM23" s="219"/>
      <c r="LN23" s="219"/>
      <c r="LO23" s="219"/>
      <c r="LP23" s="219"/>
      <c r="LQ23" s="219"/>
      <c r="LR23" s="219"/>
      <c r="LS23" s="219"/>
      <c r="LT23" s="219"/>
      <c r="LU23" s="219"/>
      <c r="LV23" s="219"/>
      <c r="LW23" s="219"/>
      <c r="LX23" s="219"/>
      <c r="LY23" s="219"/>
      <c r="LZ23" s="219"/>
      <c r="MA23" s="219"/>
      <c r="MB23" s="219"/>
      <c r="MC23" s="219"/>
      <c r="MD23" s="219"/>
      <c r="ME23" s="219"/>
      <c r="MF23" s="219"/>
      <c r="MG23" s="219"/>
      <c r="MH23" s="220"/>
      <c r="MI23" s="218"/>
      <c r="MJ23" s="219"/>
      <c r="MK23" s="219"/>
      <c r="ML23" s="219"/>
      <c r="MM23" s="219"/>
      <c r="MN23" s="219"/>
      <c r="MO23" s="219"/>
      <c r="MP23" s="219"/>
      <c r="MQ23" s="219"/>
      <c r="MR23" s="219"/>
      <c r="MS23" s="219"/>
      <c r="MT23" s="219"/>
      <c r="MU23" s="219"/>
      <c r="MV23" s="219"/>
      <c r="MW23" s="219"/>
      <c r="MX23" s="219"/>
      <c r="MY23" s="219"/>
      <c r="MZ23" s="219"/>
      <c r="NA23" s="219"/>
      <c r="NB23" s="219"/>
      <c r="NC23" s="219"/>
      <c r="ND23" s="219"/>
      <c r="NE23" s="219"/>
      <c r="NF23" s="219"/>
      <c r="NG23" s="219"/>
      <c r="NH23" s="219"/>
      <c r="NI23" s="219"/>
      <c r="NJ23" s="219"/>
      <c r="NK23" s="219"/>
      <c r="NL23" s="219"/>
      <c r="NM23" s="220"/>
      <c r="NN23" s="218"/>
      <c r="NO23" s="219"/>
      <c r="NP23" s="219"/>
      <c r="NQ23" s="219"/>
      <c r="NR23" s="219"/>
      <c r="NS23" s="219"/>
      <c r="NT23" s="219"/>
      <c r="NU23" s="219"/>
      <c r="NV23" s="219"/>
      <c r="NW23" s="219"/>
      <c r="NX23" s="219"/>
      <c r="NY23" s="219"/>
      <c r="NZ23" s="219"/>
      <c r="OA23" s="219"/>
      <c r="OB23" s="219"/>
      <c r="OC23" s="219"/>
      <c r="OD23" s="219"/>
      <c r="OE23" s="219"/>
      <c r="OF23" s="219"/>
      <c r="OG23" s="219"/>
      <c r="OH23" s="219"/>
      <c r="OI23" s="219"/>
      <c r="OJ23" s="219"/>
      <c r="OK23" s="219"/>
      <c r="OL23" s="219"/>
      <c r="OM23" s="219"/>
      <c r="ON23" s="219"/>
      <c r="OO23" s="219"/>
      <c r="OP23" s="219"/>
      <c r="OQ23" s="220"/>
      <c r="OR23" s="218"/>
      <c r="OS23" s="219"/>
      <c r="OT23" s="219"/>
      <c r="OU23" s="219"/>
      <c r="OV23" s="219"/>
      <c r="OW23" s="219"/>
      <c r="OX23" s="219"/>
      <c r="OY23" s="219"/>
      <c r="OZ23" s="219"/>
      <c r="PA23" s="219"/>
      <c r="PB23" s="219"/>
      <c r="PC23" s="219"/>
      <c r="PD23" s="219"/>
      <c r="PE23" s="219"/>
      <c r="PF23" s="219"/>
      <c r="PG23" s="219"/>
      <c r="PH23" s="219"/>
      <c r="PI23" s="219"/>
      <c r="PJ23" s="219"/>
      <c r="PK23" s="219"/>
      <c r="PL23" s="219"/>
      <c r="PM23" s="219"/>
      <c r="PN23" s="219"/>
      <c r="PO23" s="219"/>
      <c r="PP23" s="219"/>
      <c r="PQ23" s="219"/>
      <c r="PR23" s="219"/>
      <c r="PS23" s="219"/>
      <c r="PT23" s="219"/>
      <c r="PU23" s="219"/>
      <c r="PV23" s="220"/>
      <c r="PW23" s="218"/>
      <c r="PX23" s="219"/>
      <c r="PY23" s="219"/>
      <c r="PZ23" s="219"/>
      <c r="QA23" s="219"/>
      <c r="QB23" s="219"/>
      <c r="QC23" s="219"/>
      <c r="QD23" s="219"/>
      <c r="QE23" s="219"/>
      <c r="QF23" s="219"/>
      <c r="QG23" s="219"/>
      <c r="QH23" s="219"/>
      <c r="QI23" s="219"/>
      <c r="QJ23" s="219"/>
      <c r="QK23" s="219"/>
      <c r="QL23" s="219"/>
      <c r="QM23" s="219"/>
      <c r="QN23" s="219"/>
      <c r="QO23" s="219"/>
      <c r="QP23" s="219"/>
      <c r="QQ23" s="219"/>
      <c r="QR23" s="219"/>
      <c r="QS23" s="219"/>
      <c r="QT23" s="219"/>
      <c r="QU23" s="219"/>
      <c r="QV23" s="219"/>
      <c r="QW23" s="219"/>
      <c r="QX23" s="219"/>
      <c r="QY23" s="219"/>
      <c r="QZ23" s="219"/>
      <c r="RA23" s="220"/>
      <c r="RB23" s="218"/>
      <c r="RC23" s="219"/>
      <c r="RD23" s="219"/>
      <c r="RE23" s="219"/>
      <c r="RF23" s="219"/>
      <c r="RG23" s="219"/>
      <c r="RH23" s="219"/>
      <c r="RI23" s="219"/>
      <c r="RJ23" s="219"/>
      <c r="RK23" s="219"/>
      <c r="RL23" s="219"/>
      <c r="RM23" s="219"/>
      <c r="RN23" s="219"/>
      <c r="RO23" s="219"/>
      <c r="RP23" s="219"/>
      <c r="RQ23" s="219"/>
      <c r="RR23" s="219"/>
      <c r="RS23" s="219"/>
      <c r="RT23" s="219"/>
      <c r="RU23" s="219"/>
      <c r="RV23" s="219"/>
      <c r="RW23" s="219"/>
      <c r="RX23" s="219"/>
      <c r="RY23" s="219"/>
      <c r="RZ23" s="219"/>
      <c r="SA23" s="219"/>
      <c r="SB23" s="219"/>
      <c r="SC23" s="219"/>
      <c r="SD23" s="219"/>
      <c r="SE23" s="220"/>
      <c r="SF23" s="218"/>
      <c r="SG23" s="219"/>
      <c r="SH23" s="219"/>
      <c r="SI23" s="219"/>
      <c r="SJ23" s="219"/>
      <c r="SK23" s="219"/>
      <c r="SL23" s="219"/>
      <c r="SM23" s="219"/>
      <c r="SN23" s="219"/>
      <c r="SO23" s="219"/>
      <c r="SP23" s="219"/>
      <c r="SQ23" s="219"/>
      <c r="SR23" s="219"/>
      <c r="SS23" s="219"/>
      <c r="ST23" s="219"/>
      <c r="SU23" s="219"/>
      <c r="SV23" s="219"/>
      <c r="SW23" s="219"/>
      <c r="SX23" s="219"/>
      <c r="SY23" s="219"/>
      <c r="SZ23" s="219"/>
      <c r="TA23" s="219"/>
      <c r="TB23" s="219"/>
      <c r="TC23" s="219"/>
      <c r="TD23" s="219"/>
      <c r="TE23" s="219"/>
      <c r="TF23" s="219"/>
      <c r="TG23" s="219"/>
      <c r="TH23" s="219"/>
      <c r="TI23" s="219"/>
      <c r="TJ23" s="220"/>
      <c r="TK23" s="218"/>
      <c r="TL23" s="219"/>
      <c r="TM23" s="219"/>
      <c r="TN23" s="219"/>
      <c r="TO23" s="219"/>
      <c r="TP23" s="219"/>
      <c r="TQ23" s="219"/>
      <c r="TR23" s="219"/>
      <c r="TS23" s="219"/>
      <c r="TT23" s="219"/>
      <c r="TU23" s="219"/>
      <c r="TV23" s="219"/>
      <c r="TW23" s="219"/>
      <c r="TX23" s="219"/>
      <c r="TY23" s="219"/>
      <c r="TZ23" s="219"/>
      <c r="UA23" s="219"/>
      <c r="UB23" s="219"/>
      <c r="UC23" s="219"/>
      <c r="UD23" s="219"/>
      <c r="UE23" s="219"/>
      <c r="UF23" s="219"/>
      <c r="UG23" s="219"/>
      <c r="UH23" s="219"/>
      <c r="UI23" s="219"/>
      <c r="UJ23" s="219"/>
      <c r="UK23" s="219"/>
      <c r="UL23" s="219"/>
      <c r="UM23" s="219"/>
      <c r="UN23" s="220"/>
      <c r="UO23" s="218"/>
      <c r="UP23" s="219"/>
      <c r="UQ23" s="219"/>
      <c r="UR23" s="219"/>
      <c r="US23" s="219"/>
      <c r="UT23" s="219"/>
      <c r="UU23" s="219"/>
      <c r="UV23" s="219"/>
      <c r="UW23" s="219"/>
      <c r="UX23" s="219"/>
      <c r="UY23" s="219"/>
      <c r="UZ23" s="219"/>
      <c r="VA23" s="219"/>
      <c r="VB23" s="219"/>
      <c r="VC23" s="219"/>
      <c r="VD23" s="219"/>
      <c r="VE23" s="219"/>
      <c r="VF23" s="219"/>
      <c r="VG23" s="219"/>
      <c r="VH23" s="219"/>
      <c r="VI23" s="219"/>
      <c r="VJ23" s="219"/>
      <c r="VK23" s="219"/>
      <c r="VL23" s="219"/>
      <c r="VM23" s="219"/>
      <c r="VN23" s="219"/>
      <c r="VO23" s="219"/>
      <c r="VP23" s="219"/>
      <c r="VQ23" s="219"/>
      <c r="VR23" s="219"/>
      <c r="VS23" s="220"/>
      <c r="VT23" s="246"/>
    </row>
    <row r="24" spans="1:592" ht="15.95" customHeight="1" outlineLevel="1">
      <c r="A24" s="432"/>
      <c r="B24" s="247" t="s">
        <v>1865</v>
      </c>
      <c r="C24" s="245"/>
      <c r="D24" s="224"/>
      <c r="E24" s="225">
        <f>E16+1</f>
        <v>44870</v>
      </c>
      <c r="F24" s="254">
        <f>E24+G24-1</f>
        <v>44889</v>
      </c>
      <c r="G24" s="255">
        <v>20</v>
      </c>
      <c r="H24" s="227">
        <v>0.35</v>
      </c>
      <c r="I24" s="225">
        <f t="shared" ref="I24:I51" si="4">E24+(G24*H24)-1</f>
        <v>44876</v>
      </c>
      <c r="J24" s="228">
        <f t="shared" ca="1" si="0"/>
        <v>68</v>
      </c>
      <c r="K24" s="229">
        <f t="shared" ref="K24:K30" ca="1" si="5">IF(H24&gt;=100%,F24,$F$5)</f>
        <v>44957</v>
      </c>
      <c r="L24" s="217"/>
      <c r="M24" s="218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20"/>
      <c r="AQ24" s="218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20"/>
      <c r="BV24" s="218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20"/>
      <c r="DA24" s="218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20"/>
      <c r="EE24" s="218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20"/>
      <c r="FJ24" s="218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20"/>
      <c r="GN24" s="218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20"/>
      <c r="HS24" s="218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  <c r="IW24" s="220"/>
      <c r="IX24" s="218"/>
      <c r="IY24" s="219"/>
      <c r="IZ24" s="219"/>
      <c r="JA24" s="219"/>
      <c r="JB24" s="219"/>
      <c r="JC24" s="219"/>
      <c r="JD24" s="219"/>
      <c r="JE24" s="219"/>
      <c r="JF24" s="219"/>
      <c r="JG24" s="219"/>
      <c r="JH24" s="219"/>
      <c r="JI24" s="219"/>
      <c r="JJ24" s="219"/>
      <c r="JK24" s="219"/>
      <c r="JL24" s="219"/>
      <c r="JM24" s="219"/>
      <c r="JN24" s="219"/>
      <c r="JO24" s="219"/>
      <c r="JP24" s="219"/>
      <c r="JQ24" s="219"/>
      <c r="JR24" s="219"/>
      <c r="JS24" s="219"/>
      <c r="JT24" s="219"/>
      <c r="JU24" s="219"/>
      <c r="JV24" s="219"/>
      <c r="JW24" s="219"/>
      <c r="JX24" s="219"/>
      <c r="JY24" s="220"/>
      <c r="JZ24" s="218"/>
      <c r="KA24" s="219"/>
      <c r="KB24" s="219"/>
      <c r="KC24" s="219"/>
      <c r="KD24" s="219"/>
      <c r="KE24" s="219"/>
      <c r="KF24" s="219"/>
      <c r="KG24" s="219"/>
      <c r="KH24" s="219"/>
      <c r="KI24" s="219"/>
      <c r="KJ24" s="219"/>
      <c r="KK24" s="219"/>
      <c r="KL24" s="219"/>
      <c r="KM24" s="219"/>
      <c r="KN24" s="219"/>
      <c r="KO24" s="219"/>
      <c r="KP24" s="219"/>
      <c r="KQ24" s="219"/>
      <c r="KR24" s="219"/>
      <c r="KS24" s="219"/>
      <c r="KT24" s="219"/>
      <c r="KU24" s="219"/>
      <c r="KV24" s="219"/>
      <c r="KW24" s="219"/>
      <c r="KX24" s="219"/>
      <c r="KY24" s="219"/>
      <c r="KZ24" s="219"/>
      <c r="LA24" s="219"/>
      <c r="LB24" s="219"/>
      <c r="LC24" s="219"/>
      <c r="LD24" s="220"/>
      <c r="LE24" s="218"/>
      <c r="LF24" s="219"/>
      <c r="LG24" s="219"/>
      <c r="LH24" s="219"/>
      <c r="LI24" s="219"/>
      <c r="LJ24" s="219"/>
      <c r="LK24" s="219"/>
      <c r="LL24" s="219"/>
      <c r="LM24" s="219"/>
      <c r="LN24" s="219"/>
      <c r="LO24" s="219"/>
      <c r="LP24" s="219"/>
      <c r="LQ24" s="219"/>
      <c r="LR24" s="219"/>
      <c r="LS24" s="219"/>
      <c r="LT24" s="219"/>
      <c r="LU24" s="219"/>
      <c r="LV24" s="219"/>
      <c r="LW24" s="219"/>
      <c r="LX24" s="219"/>
      <c r="LY24" s="219"/>
      <c r="LZ24" s="219"/>
      <c r="MA24" s="219"/>
      <c r="MB24" s="219"/>
      <c r="MC24" s="219"/>
      <c r="MD24" s="219"/>
      <c r="ME24" s="219"/>
      <c r="MF24" s="219"/>
      <c r="MG24" s="219"/>
      <c r="MH24" s="220"/>
      <c r="MI24" s="218"/>
      <c r="MJ24" s="219"/>
      <c r="MK24" s="219"/>
      <c r="ML24" s="219"/>
      <c r="MM24" s="219"/>
      <c r="MN24" s="219"/>
      <c r="MO24" s="219"/>
      <c r="MP24" s="219"/>
      <c r="MQ24" s="219"/>
      <c r="MR24" s="219"/>
      <c r="MS24" s="219"/>
      <c r="MT24" s="219"/>
      <c r="MU24" s="219"/>
      <c r="MV24" s="219"/>
      <c r="MW24" s="219"/>
      <c r="MX24" s="219"/>
      <c r="MY24" s="219"/>
      <c r="MZ24" s="219"/>
      <c r="NA24" s="219"/>
      <c r="NB24" s="219"/>
      <c r="NC24" s="219"/>
      <c r="ND24" s="219"/>
      <c r="NE24" s="219"/>
      <c r="NF24" s="219"/>
      <c r="NG24" s="219"/>
      <c r="NH24" s="219"/>
      <c r="NI24" s="219"/>
      <c r="NJ24" s="219"/>
      <c r="NK24" s="219"/>
      <c r="NL24" s="219"/>
      <c r="NM24" s="220"/>
      <c r="NN24" s="218"/>
      <c r="NO24" s="219"/>
      <c r="NP24" s="219"/>
      <c r="NQ24" s="219"/>
      <c r="NR24" s="219"/>
      <c r="NS24" s="219"/>
      <c r="NT24" s="219"/>
      <c r="NU24" s="219"/>
      <c r="NV24" s="219"/>
      <c r="NW24" s="219"/>
      <c r="NX24" s="219"/>
      <c r="NY24" s="219"/>
      <c r="NZ24" s="219"/>
      <c r="OA24" s="219"/>
      <c r="OB24" s="219"/>
      <c r="OC24" s="219"/>
      <c r="OD24" s="219"/>
      <c r="OE24" s="219"/>
      <c r="OF24" s="219"/>
      <c r="OG24" s="219"/>
      <c r="OH24" s="219"/>
      <c r="OI24" s="219"/>
      <c r="OJ24" s="219"/>
      <c r="OK24" s="219"/>
      <c r="OL24" s="219"/>
      <c r="OM24" s="219"/>
      <c r="ON24" s="219"/>
      <c r="OO24" s="219"/>
      <c r="OP24" s="219"/>
      <c r="OQ24" s="220"/>
      <c r="OR24" s="218"/>
      <c r="OS24" s="219"/>
      <c r="OT24" s="219"/>
      <c r="OU24" s="219"/>
      <c r="OV24" s="219"/>
      <c r="OW24" s="219"/>
      <c r="OX24" s="219"/>
      <c r="OY24" s="219"/>
      <c r="OZ24" s="219"/>
      <c r="PA24" s="219"/>
      <c r="PB24" s="219"/>
      <c r="PC24" s="219"/>
      <c r="PD24" s="219"/>
      <c r="PE24" s="219"/>
      <c r="PF24" s="219"/>
      <c r="PG24" s="219"/>
      <c r="PH24" s="219"/>
      <c r="PI24" s="219"/>
      <c r="PJ24" s="219"/>
      <c r="PK24" s="219"/>
      <c r="PL24" s="219"/>
      <c r="PM24" s="219"/>
      <c r="PN24" s="219"/>
      <c r="PO24" s="219"/>
      <c r="PP24" s="219"/>
      <c r="PQ24" s="219"/>
      <c r="PR24" s="219"/>
      <c r="PS24" s="219"/>
      <c r="PT24" s="219"/>
      <c r="PU24" s="219"/>
      <c r="PV24" s="220"/>
      <c r="PW24" s="218"/>
      <c r="PX24" s="219"/>
      <c r="PY24" s="219"/>
      <c r="PZ24" s="219"/>
      <c r="QA24" s="219"/>
      <c r="QB24" s="219"/>
      <c r="QC24" s="219"/>
      <c r="QD24" s="219"/>
      <c r="QE24" s="219"/>
      <c r="QF24" s="219"/>
      <c r="QG24" s="219"/>
      <c r="QH24" s="219"/>
      <c r="QI24" s="219"/>
      <c r="QJ24" s="219"/>
      <c r="QK24" s="219"/>
      <c r="QL24" s="219"/>
      <c r="QM24" s="219"/>
      <c r="QN24" s="219"/>
      <c r="QO24" s="219"/>
      <c r="QP24" s="219"/>
      <c r="QQ24" s="219"/>
      <c r="QR24" s="219"/>
      <c r="QS24" s="219"/>
      <c r="QT24" s="219"/>
      <c r="QU24" s="219"/>
      <c r="QV24" s="219"/>
      <c r="QW24" s="219"/>
      <c r="QX24" s="219"/>
      <c r="QY24" s="219"/>
      <c r="QZ24" s="219"/>
      <c r="RA24" s="220"/>
      <c r="RB24" s="218"/>
      <c r="RC24" s="219"/>
      <c r="RD24" s="219"/>
      <c r="RE24" s="219"/>
      <c r="RF24" s="219"/>
      <c r="RG24" s="219"/>
      <c r="RH24" s="219"/>
      <c r="RI24" s="219"/>
      <c r="RJ24" s="219"/>
      <c r="RK24" s="219"/>
      <c r="RL24" s="219"/>
      <c r="RM24" s="219"/>
      <c r="RN24" s="219"/>
      <c r="RO24" s="219"/>
      <c r="RP24" s="219"/>
      <c r="RQ24" s="219"/>
      <c r="RR24" s="219"/>
      <c r="RS24" s="219"/>
      <c r="RT24" s="219"/>
      <c r="RU24" s="219"/>
      <c r="RV24" s="219"/>
      <c r="RW24" s="219"/>
      <c r="RX24" s="219"/>
      <c r="RY24" s="219"/>
      <c r="RZ24" s="219"/>
      <c r="SA24" s="219"/>
      <c r="SB24" s="219"/>
      <c r="SC24" s="219"/>
      <c r="SD24" s="219"/>
      <c r="SE24" s="220"/>
      <c r="SF24" s="218"/>
      <c r="SG24" s="219"/>
      <c r="SH24" s="219"/>
      <c r="SI24" s="219"/>
      <c r="SJ24" s="219"/>
      <c r="SK24" s="219"/>
      <c r="SL24" s="219"/>
      <c r="SM24" s="219"/>
      <c r="SN24" s="219"/>
      <c r="SO24" s="219"/>
      <c r="SP24" s="219"/>
      <c r="SQ24" s="219"/>
      <c r="SR24" s="219"/>
      <c r="SS24" s="219"/>
      <c r="ST24" s="219"/>
      <c r="SU24" s="219"/>
      <c r="SV24" s="219"/>
      <c r="SW24" s="219"/>
      <c r="SX24" s="219"/>
      <c r="SY24" s="219"/>
      <c r="SZ24" s="219"/>
      <c r="TA24" s="219"/>
      <c r="TB24" s="219"/>
      <c r="TC24" s="219"/>
      <c r="TD24" s="219"/>
      <c r="TE24" s="219"/>
      <c r="TF24" s="219"/>
      <c r="TG24" s="219"/>
      <c r="TH24" s="219"/>
      <c r="TI24" s="219"/>
      <c r="TJ24" s="220"/>
      <c r="TK24" s="218"/>
      <c r="TL24" s="219"/>
      <c r="TM24" s="219"/>
      <c r="TN24" s="219"/>
      <c r="TO24" s="219"/>
      <c r="TP24" s="219"/>
      <c r="TQ24" s="219"/>
      <c r="TR24" s="219"/>
      <c r="TS24" s="219"/>
      <c r="TT24" s="219"/>
      <c r="TU24" s="219"/>
      <c r="TV24" s="219"/>
      <c r="TW24" s="219"/>
      <c r="TX24" s="219"/>
      <c r="TY24" s="219"/>
      <c r="TZ24" s="219"/>
      <c r="UA24" s="219"/>
      <c r="UB24" s="219"/>
      <c r="UC24" s="219"/>
      <c r="UD24" s="219"/>
      <c r="UE24" s="219"/>
      <c r="UF24" s="219"/>
      <c r="UG24" s="219"/>
      <c r="UH24" s="219"/>
      <c r="UI24" s="219"/>
      <c r="UJ24" s="219"/>
      <c r="UK24" s="219"/>
      <c r="UL24" s="219"/>
      <c r="UM24" s="219"/>
      <c r="UN24" s="220"/>
      <c r="UO24" s="218"/>
      <c r="UP24" s="219"/>
      <c r="UQ24" s="219"/>
      <c r="UR24" s="219"/>
      <c r="US24" s="219"/>
      <c r="UT24" s="219"/>
      <c r="UU24" s="219"/>
      <c r="UV24" s="219"/>
      <c r="UW24" s="219"/>
      <c r="UX24" s="219"/>
      <c r="UY24" s="219"/>
      <c r="UZ24" s="219"/>
      <c r="VA24" s="219"/>
      <c r="VB24" s="219"/>
      <c r="VC24" s="219"/>
      <c r="VD24" s="219"/>
      <c r="VE24" s="219"/>
      <c r="VF24" s="219"/>
      <c r="VG24" s="219"/>
      <c r="VH24" s="219"/>
      <c r="VI24" s="219"/>
      <c r="VJ24" s="219"/>
      <c r="VK24" s="219"/>
      <c r="VL24" s="219"/>
      <c r="VM24" s="219"/>
      <c r="VN24" s="219"/>
      <c r="VO24" s="219"/>
      <c r="VP24" s="219"/>
      <c r="VQ24" s="219"/>
      <c r="VR24" s="219"/>
      <c r="VS24" s="220"/>
      <c r="VT24" s="246"/>
    </row>
    <row r="25" spans="1:592" ht="15.95" customHeight="1" outlineLevel="1">
      <c r="A25" s="432"/>
      <c r="B25" s="247" t="s">
        <v>1866</v>
      </c>
      <c r="C25" s="245"/>
      <c r="D25" s="224"/>
      <c r="E25" s="254">
        <f>F24+1</f>
        <v>44890</v>
      </c>
      <c r="F25" s="254">
        <f>E25+G25-1</f>
        <v>44934</v>
      </c>
      <c r="G25" s="255">
        <v>45</v>
      </c>
      <c r="H25" s="227">
        <v>0.6</v>
      </c>
      <c r="I25" s="225">
        <f t="shared" si="4"/>
        <v>44916</v>
      </c>
      <c r="J25" s="228">
        <f t="shared" ca="1" si="0"/>
        <v>23</v>
      </c>
      <c r="K25" s="229">
        <f t="shared" ca="1" si="5"/>
        <v>44957</v>
      </c>
      <c r="L25" s="217"/>
      <c r="M25" s="218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20"/>
      <c r="AQ25" s="218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20"/>
      <c r="BV25" s="218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20"/>
      <c r="DA25" s="218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20"/>
      <c r="EE25" s="218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20"/>
      <c r="FJ25" s="218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20"/>
      <c r="GN25" s="218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20"/>
      <c r="HS25" s="218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  <c r="IW25" s="220"/>
      <c r="IX25" s="218"/>
      <c r="IY25" s="219"/>
      <c r="IZ25" s="219"/>
      <c r="JA25" s="219"/>
      <c r="JB25" s="219"/>
      <c r="JC25" s="219"/>
      <c r="JD25" s="219"/>
      <c r="JE25" s="219"/>
      <c r="JF25" s="219"/>
      <c r="JG25" s="219"/>
      <c r="JH25" s="219"/>
      <c r="JI25" s="219"/>
      <c r="JJ25" s="219"/>
      <c r="JK25" s="219"/>
      <c r="JL25" s="219"/>
      <c r="JM25" s="219"/>
      <c r="JN25" s="219"/>
      <c r="JO25" s="219"/>
      <c r="JP25" s="219"/>
      <c r="JQ25" s="219"/>
      <c r="JR25" s="219"/>
      <c r="JS25" s="219"/>
      <c r="JT25" s="219"/>
      <c r="JU25" s="219"/>
      <c r="JV25" s="219"/>
      <c r="JW25" s="219"/>
      <c r="JX25" s="219"/>
      <c r="JY25" s="220"/>
      <c r="JZ25" s="218"/>
      <c r="KA25" s="219"/>
      <c r="KB25" s="219"/>
      <c r="KC25" s="219"/>
      <c r="KD25" s="219"/>
      <c r="KE25" s="219"/>
      <c r="KF25" s="219"/>
      <c r="KG25" s="219"/>
      <c r="KH25" s="219"/>
      <c r="KI25" s="219"/>
      <c r="KJ25" s="219"/>
      <c r="KK25" s="219"/>
      <c r="KL25" s="219"/>
      <c r="KM25" s="219"/>
      <c r="KN25" s="219"/>
      <c r="KO25" s="219"/>
      <c r="KP25" s="219"/>
      <c r="KQ25" s="219"/>
      <c r="KR25" s="219"/>
      <c r="KS25" s="219"/>
      <c r="KT25" s="219"/>
      <c r="KU25" s="219"/>
      <c r="KV25" s="219"/>
      <c r="KW25" s="219"/>
      <c r="KX25" s="219"/>
      <c r="KY25" s="219"/>
      <c r="KZ25" s="219"/>
      <c r="LA25" s="219"/>
      <c r="LB25" s="219"/>
      <c r="LC25" s="219"/>
      <c r="LD25" s="220"/>
      <c r="LE25" s="218"/>
      <c r="LF25" s="219"/>
      <c r="LG25" s="219"/>
      <c r="LH25" s="219"/>
      <c r="LI25" s="219"/>
      <c r="LJ25" s="219"/>
      <c r="LK25" s="219"/>
      <c r="LL25" s="219"/>
      <c r="LM25" s="219"/>
      <c r="LN25" s="219"/>
      <c r="LO25" s="219"/>
      <c r="LP25" s="219"/>
      <c r="LQ25" s="219"/>
      <c r="LR25" s="219"/>
      <c r="LS25" s="219"/>
      <c r="LT25" s="219"/>
      <c r="LU25" s="219"/>
      <c r="LV25" s="219"/>
      <c r="LW25" s="219"/>
      <c r="LX25" s="219"/>
      <c r="LY25" s="219"/>
      <c r="LZ25" s="219"/>
      <c r="MA25" s="219"/>
      <c r="MB25" s="219"/>
      <c r="MC25" s="219"/>
      <c r="MD25" s="219"/>
      <c r="ME25" s="219"/>
      <c r="MF25" s="219"/>
      <c r="MG25" s="219"/>
      <c r="MH25" s="220"/>
      <c r="MI25" s="218"/>
      <c r="MJ25" s="219"/>
      <c r="MK25" s="219"/>
      <c r="ML25" s="219"/>
      <c r="MM25" s="219"/>
      <c r="MN25" s="219"/>
      <c r="MO25" s="219"/>
      <c r="MP25" s="219"/>
      <c r="MQ25" s="219"/>
      <c r="MR25" s="219"/>
      <c r="MS25" s="219"/>
      <c r="MT25" s="219"/>
      <c r="MU25" s="219"/>
      <c r="MV25" s="219"/>
      <c r="MW25" s="219"/>
      <c r="MX25" s="219"/>
      <c r="MY25" s="219"/>
      <c r="MZ25" s="219"/>
      <c r="NA25" s="219"/>
      <c r="NB25" s="219"/>
      <c r="NC25" s="219"/>
      <c r="ND25" s="219"/>
      <c r="NE25" s="219"/>
      <c r="NF25" s="219"/>
      <c r="NG25" s="219"/>
      <c r="NH25" s="219"/>
      <c r="NI25" s="219"/>
      <c r="NJ25" s="219"/>
      <c r="NK25" s="219"/>
      <c r="NL25" s="219"/>
      <c r="NM25" s="220"/>
      <c r="NN25" s="218"/>
      <c r="NO25" s="219"/>
      <c r="NP25" s="219"/>
      <c r="NQ25" s="219"/>
      <c r="NR25" s="219"/>
      <c r="NS25" s="219"/>
      <c r="NT25" s="219"/>
      <c r="NU25" s="219"/>
      <c r="NV25" s="219"/>
      <c r="NW25" s="219"/>
      <c r="NX25" s="219"/>
      <c r="NY25" s="219"/>
      <c r="NZ25" s="219"/>
      <c r="OA25" s="219"/>
      <c r="OB25" s="219"/>
      <c r="OC25" s="219"/>
      <c r="OD25" s="219"/>
      <c r="OE25" s="219"/>
      <c r="OF25" s="219"/>
      <c r="OG25" s="219"/>
      <c r="OH25" s="219"/>
      <c r="OI25" s="219"/>
      <c r="OJ25" s="219"/>
      <c r="OK25" s="219"/>
      <c r="OL25" s="219"/>
      <c r="OM25" s="219"/>
      <c r="ON25" s="219"/>
      <c r="OO25" s="219"/>
      <c r="OP25" s="219"/>
      <c r="OQ25" s="220"/>
      <c r="OR25" s="218"/>
      <c r="OS25" s="219"/>
      <c r="OT25" s="219"/>
      <c r="OU25" s="219"/>
      <c r="OV25" s="219"/>
      <c r="OW25" s="219"/>
      <c r="OX25" s="219"/>
      <c r="OY25" s="219"/>
      <c r="OZ25" s="219"/>
      <c r="PA25" s="219"/>
      <c r="PB25" s="219"/>
      <c r="PC25" s="219"/>
      <c r="PD25" s="219"/>
      <c r="PE25" s="219"/>
      <c r="PF25" s="219"/>
      <c r="PG25" s="219"/>
      <c r="PH25" s="219"/>
      <c r="PI25" s="219"/>
      <c r="PJ25" s="219"/>
      <c r="PK25" s="219"/>
      <c r="PL25" s="219"/>
      <c r="PM25" s="219"/>
      <c r="PN25" s="219"/>
      <c r="PO25" s="219"/>
      <c r="PP25" s="219"/>
      <c r="PQ25" s="219"/>
      <c r="PR25" s="219"/>
      <c r="PS25" s="219"/>
      <c r="PT25" s="219"/>
      <c r="PU25" s="219"/>
      <c r="PV25" s="220"/>
      <c r="PW25" s="218"/>
      <c r="PX25" s="219"/>
      <c r="PY25" s="219"/>
      <c r="PZ25" s="219"/>
      <c r="QA25" s="219"/>
      <c r="QB25" s="219"/>
      <c r="QC25" s="219"/>
      <c r="QD25" s="219"/>
      <c r="QE25" s="219"/>
      <c r="QF25" s="219"/>
      <c r="QG25" s="219"/>
      <c r="QH25" s="219"/>
      <c r="QI25" s="219"/>
      <c r="QJ25" s="219"/>
      <c r="QK25" s="219"/>
      <c r="QL25" s="219"/>
      <c r="QM25" s="219"/>
      <c r="QN25" s="219"/>
      <c r="QO25" s="219"/>
      <c r="QP25" s="219"/>
      <c r="QQ25" s="219"/>
      <c r="QR25" s="219"/>
      <c r="QS25" s="219"/>
      <c r="QT25" s="219"/>
      <c r="QU25" s="219"/>
      <c r="QV25" s="219"/>
      <c r="QW25" s="219"/>
      <c r="QX25" s="219"/>
      <c r="QY25" s="219"/>
      <c r="QZ25" s="219"/>
      <c r="RA25" s="220"/>
      <c r="RB25" s="218"/>
      <c r="RC25" s="219"/>
      <c r="RD25" s="219"/>
      <c r="RE25" s="219"/>
      <c r="RF25" s="219"/>
      <c r="RG25" s="219"/>
      <c r="RH25" s="219"/>
      <c r="RI25" s="219"/>
      <c r="RJ25" s="219"/>
      <c r="RK25" s="219"/>
      <c r="RL25" s="219"/>
      <c r="RM25" s="219"/>
      <c r="RN25" s="219"/>
      <c r="RO25" s="219"/>
      <c r="RP25" s="219"/>
      <c r="RQ25" s="219"/>
      <c r="RR25" s="219"/>
      <c r="RS25" s="219"/>
      <c r="RT25" s="219"/>
      <c r="RU25" s="219"/>
      <c r="RV25" s="219"/>
      <c r="RW25" s="219"/>
      <c r="RX25" s="219"/>
      <c r="RY25" s="219"/>
      <c r="RZ25" s="219"/>
      <c r="SA25" s="219"/>
      <c r="SB25" s="219"/>
      <c r="SC25" s="219"/>
      <c r="SD25" s="219"/>
      <c r="SE25" s="220"/>
      <c r="SF25" s="218"/>
      <c r="SG25" s="219"/>
      <c r="SH25" s="219"/>
      <c r="SI25" s="219"/>
      <c r="SJ25" s="219"/>
      <c r="SK25" s="219"/>
      <c r="SL25" s="219"/>
      <c r="SM25" s="219"/>
      <c r="SN25" s="219"/>
      <c r="SO25" s="219"/>
      <c r="SP25" s="219"/>
      <c r="SQ25" s="219"/>
      <c r="SR25" s="219"/>
      <c r="SS25" s="219"/>
      <c r="ST25" s="219"/>
      <c r="SU25" s="219"/>
      <c r="SV25" s="219"/>
      <c r="SW25" s="219"/>
      <c r="SX25" s="219"/>
      <c r="SY25" s="219"/>
      <c r="SZ25" s="219"/>
      <c r="TA25" s="219"/>
      <c r="TB25" s="219"/>
      <c r="TC25" s="219"/>
      <c r="TD25" s="219"/>
      <c r="TE25" s="219"/>
      <c r="TF25" s="219"/>
      <c r="TG25" s="219"/>
      <c r="TH25" s="219"/>
      <c r="TI25" s="219"/>
      <c r="TJ25" s="220"/>
      <c r="TK25" s="218"/>
      <c r="TL25" s="219"/>
      <c r="TM25" s="219"/>
      <c r="TN25" s="219"/>
      <c r="TO25" s="219"/>
      <c r="TP25" s="219"/>
      <c r="TQ25" s="219"/>
      <c r="TR25" s="219"/>
      <c r="TS25" s="219"/>
      <c r="TT25" s="219"/>
      <c r="TU25" s="219"/>
      <c r="TV25" s="219"/>
      <c r="TW25" s="219"/>
      <c r="TX25" s="219"/>
      <c r="TY25" s="219"/>
      <c r="TZ25" s="219"/>
      <c r="UA25" s="219"/>
      <c r="UB25" s="219"/>
      <c r="UC25" s="219"/>
      <c r="UD25" s="219"/>
      <c r="UE25" s="219"/>
      <c r="UF25" s="219"/>
      <c r="UG25" s="219"/>
      <c r="UH25" s="219"/>
      <c r="UI25" s="219"/>
      <c r="UJ25" s="219"/>
      <c r="UK25" s="219"/>
      <c r="UL25" s="219"/>
      <c r="UM25" s="219"/>
      <c r="UN25" s="220"/>
      <c r="UO25" s="218"/>
      <c r="UP25" s="219"/>
      <c r="UQ25" s="219"/>
      <c r="UR25" s="219"/>
      <c r="US25" s="219"/>
      <c r="UT25" s="219"/>
      <c r="UU25" s="219"/>
      <c r="UV25" s="219"/>
      <c r="UW25" s="219"/>
      <c r="UX25" s="219"/>
      <c r="UY25" s="219"/>
      <c r="UZ25" s="219"/>
      <c r="VA25" s="219"/>
      <c r="VB25" s="219"/>
      <c r="VC25" s="219"/>
      <c r="VD25" s="219"/>
      <c r="VE25" s="219"/>
      <c r="VF25" s="219"/>
      <c r="VG25" s="219"/>
      <c r="VH25" s="219"/>
      <c r="VI25" s="219"/>
      <c r="VJ25" s="219"/>
      <c r="VK25" s="219"/>
      <c r="VL25" s="219"/>
      <c r="VM25" s="219"/>
      <c r="VN25" s="219"/>
      <c r="VO25" s="219"/>
      <c r="VP25" s="219"/>
      <c r="VQ25" s="219"/>
      <c r="VR25" s="219"/>
      <c r="VS25" s="220"/>
      <c r="VT25" s="246"/>
    </row>
    <row r="26" spans="1:592" ht="15.95" customHeight="1" outlineLevel="1">
      <c r="A26" s="432"/>
      <c r="B26" s="247" t="s">
        <v>1867</v>
      </c>
      <c r="C26" s="245"/>
      <c r="D26" s="224"/>
      <c r="E26" s="254">
        <f>F25+1</f>
        <v>44935</v>
      </c>
      <c r="F26" s="254">
        <f>E26+G26-1</f>
        <v>44947</v>
      </c>
      <c r="G26" s="255">
        <v>13</v>
      </c>
      <c r="H26" s="227">
        <v>0.5</v>
      </c>
      <c r="I26" s="225">
        <f t="shared" si="4"/>
        <v>44940.5</v>
      </c>
      <c r="J26" s="228">
        <f t="shared" ca="1" si="0"/>
        <v>10</v>
      </c>
      <c r="K26" s="229">
        <f t="shared" ca="1" si="5"/>
        <v>44957</v>
      </c>
      <c r="L26" s="217"/>
      <c r="M26" s="218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20"/>
      <c r="AQ26" s="218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20"/>
      <c r="BV26" s="218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20"/>
      <c r="DA26" s="218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20"/>
      <c r="EE26" s="218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20"/>
      <c r="FJ26" s="218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20"/>
      <c r="GN26" s="218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20"/>
      <c r="HS26" s="218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  <c r="IW26" s="220"/>
      <c r="IX26" s="218"/>
      <c r="IY26" s="219"/>
      <c r="IZ26" s="219"/>
      <c r="JA26" s="219"/>
      <c r="JB26" s="219"/>
      <c r="JC26" s="219"/>
      <c r="JD26" s="219"/>
      <c r="JE26" s="219"/>
      <c r="JF26" s="219"/>
      <c r="JG26" s="219"/>
      <c r="JH26" s="219"/>
      <c r="JI26" s="219"/>
      <c r="JJ26" s="219"/>
      <c r="JK26" s="219"/>
      <c r="JL26" s="219"/>
      <c r="JM26" s="219"/>
      <c r="JN26" s="219"/>
      <c r="JO26" s="219"/>
      <c r="JP26" s="219"/>
      <c r="JQ26" s="219"/>
      <c r="JR26" s="219"/>
      <c r="JS26" s="219"/>
      <c r="JT26" s="219"/>
      <c r="JU26" s="219"/>
      <c r="JV26" s="219"/>
      <c r="JW26" s="219"/>
      <c r="JX26" s="219"/>
      <c r="JY26" s="220"/>
      <c r="JZ26" s="218"/>
      <c r="KA26" s="219"/>
      <c r="KB26" s="219"/>
      <c r="KC26" s="219"/>
      <c r="KD26" s="219"/>
      <c r="KE26" s="219"/>
      <c r="KF26" s="219"/>
      <c r="KG26" s="219"/>
      <c r="KH26" s="219"/>
      <c r="KI26" s="219"/>
      <c r="KJ26" s="219"/>
      <c r="KK26" s="219"/>
      <c r="KL26" s="219"/>
      <c r="KM26" s="219"/>
      <c r="KN26" s="219"/>
      <c r="KO26" s="219"/>
      <c r="KP26" s="219"/>
      <c r="KQ26" s="219"/>
      <c r="KR26" s="219"/>
      <c r="KS26" s="219"/>
      <c r="KT26" s="219"/>
      <c r="KU26" s="219"/>
      <c r="KV26" s="219"/>
      <c r="KW26" s="219"/>
      <c r="KX26" s="219"/>
      <c r="KY26" s="219"/>
      <c r="KZ26" s="219"/>
      <c r="LA26" s="219"/>
      <c r="LB26" s="219"/>
      <c r="LC26" s="219"/>
      <c r="LD26" s="220"/>
      <c r="LE26" s="218"/>
      <c r="LF26" s="219"/>
      <c r="LG26" s="219"/>
      <c r="LH26" s="219"/>
      <c r="LI26" s="219"/>
      <c r="LJ26" s="219"/>
      <c r="LK26" s="219"/>
      <c r="LL26" s="219"/>
      <c r="LM26" s="219"/>
      <c r="LN26" s="219"/>
      <c r="LO26" s="219"/>
      <c r="LP26" s="219"/>
      <c r="LQ26" s="219"/>
      <c r="LR26" s="219"/>
      <c r="LS26" s="219"/>
      <c r="LT26" s="219"/>
      <c r="LU26" s="219"/>
      <c r="LV26" s="219"/>
      <c r="LW26" s="219"/>
      <c r="LX26" s="219"/>
      <c r="LY26" s="219"/>
      <c r="LZ26" s="219"/>
      <c r="MA26" s="219"/>
      <c r="MB26" s="219"/>
      <c r="MC26" s="219"/>
      <c r="MD26" s="219"/>
      <c r="ME26" s="219"/>
      <c r="MF26" s="219"/>
      <c r="MG26" s="219"/>
      <c r="MH26" s="220"/>
      <c r="MI26" s="218"/>
      <c r="MJ26" s="219"/>
      <c r="MK26" s="219"/>
      <c r="ML26" s="219"/>
      <c r="MM26" s="219"/>
      <c r="MN26" s="219"/>
      <c r="MO26" s="219"/>
      <c r="MP26" s="219"/>
      <c r="MQ26" s="219"/>
      <c r="MR26" s="219"/>
      <c r="MS26" s="219"/>
      <c r="MT26" s="219"/>
      <c r="MU26" s="219"/>
      <c r="MV26" s="219"/>
      <c r="MW26" s="219"/>
      <c r="MX26" s="219"/>
      <c r="MY26" s="219"/>
      <c r="MZ26" s="219"/>
      <c r="NA26" s="219"/>
      <c r="NB26" s="219"/>
      <c r="NC26" s="219"/>
      <c r="ND26" s="219"/>
      <c r="NE26" s="219"/>
      <c r="NF26" s="219"/>
      <c r="NG26" s="219"/>
      <c r="NH26" s="219"/>
      <c r="NI26" s="219"/>
      <c r="NJ26" s="219"/>
      <c r="NK26" s="219"/>
      <c r="NL26" s="219"/>
      <c r="NM26" s="220"/>
      <c r="NN26" s="218"/>
      <c r="NO26" s="219"/>
      <c r="NP26" s="219"/>
      <c r="NQ26" s="219"/>
      <c r="NR26" s="219"/>
      <c r="NS26" s="219"/>
      <c r="NT26" s="219"/>
      <c r="NU26" s="219"/>
      <c r="NV26" s="219"/>
      <c r="NW26" s="219"/>
      <c r="NX26" s="219"/>
      <c r="NY26" s="219"/>
      <c r="NZ26" s="219"/>
      <c r="OA26" s="219"/>
      <c r="OB26" s="219"/>
      <c r="OC26" s="219"/>
      <c r="OD26" s="219"/>
      <c r="OE26" s="219"/>
      <c r="OF26" s="219"/>
      <c r="OG26" s="219"/>
      <c r="OH26" s="219"/>
      <c r="OI26" s="219"/>
      <c r="OJ26" s="219"/>
      <c r="OK26" s="219"/>
      <c r="OL26" s="219"/>
      <c r="OM26" s="219"/>
      <c r="ON26" s="219"/>
      <c r="OO26" s="219"/>
      <c r="OP26" s="219"/>
      <c r="OQ26" s="220"/>
      <c r="OR26" s="218"/>
      <c r="OS26" s="219"/>
      <c r="OT26" s="219"/>
      <c r="OU26" s="219"/>
      <c r="OV26" s="219"/>
      <c r="OW26" s="219"/>
      <c r="OX26" s="219"/>
      <c r="OY26" s="219"/>
      <c r="OZ26" s="219"/>
      <c r="PA26" s="219"/>
      <c r="PB26" s="219"/>
      <c r="PC26" s="219"/>
      <c r="PD26" s="219"/>
      <c r="PE26" s="219"/>
      <c r="PF26" s="219"/>
      <c r="PG26" s="219"/>
      <c r="PH26" s="219"/>
      <c r="PI26" s="219"/>
      <c r="PJ26" s="219"/>
      <c r="PK26" s="219"/>
      <c r="PL26" s="219"/>
      <c r="PM26" s="219"/>
      <c r="PN26" s="219"/>
      <c r="PO26" s="219"/>
      <c r="PP26" s="219"/>
      <c r="PQ26" s="219"/>
      <c r="PR26" s="219"/>
      <c r="PS26" s="219"/>
      <c r="PT26" s="219"/>
      <c r="PU26" s="219"/>
      <c r="PV26" s="220"/>
      <c r="PW26" s="218"/>
      <c r="PX26" s="219"/>
      <c r="PY26" s="219"/>
      <c r="PZ26" s="219"/>
      <c r="QA26" s="219"/>
      <c r="QB26" s="219"/>
      <c r="QC26" s="219"/>
      <c r="QD26" s="219"/>
      <c r="QE26" s="219"/>
      <c r="QF26" s="219"/>
      <c r="QG26" s="219"/>
      <c r="QH26" s="219"/>
      <c r="QI26" s="219"/>
      <c r="QJ26" s="219"/>
      <c r="QK26" s="219"/>
      <c r="QL26" s="219"/>
      <c r="QM26" s="219"/>
      <c r="QN26" s="219"/>
      <c r="QO26" s="219"/>
      <c r="QP26" s="219"/>
      <c r="QQ26" s="219"/>
      <c r="QR26" s="219"/>
      <c r="QS26" s="219"/>
      <c r="QT26" s="219"/>
      <c r="QU26" s="219"/>
      <c r="QV26" s="219"/>
      <c r="QW26" s="219"/>
      <c r="QX26" s="219"/>
      <c r="QY26" s="219"/>
      <c r="QZ26" s="219"/>
      <c r="RA26" s="220"/>
      <c r="RB26" s="218"/>
      <c r="RC26" s="219"/>
      <c r="RD26" s="219"/>
      <c r="RE26" s="219"/>
      <c r="RF26" s="219"/>
      <c r="RG26" s="219"/>
      <c r="RH26" s="219"/>
      <c r="RI26" s="219"/>
      <c r="RJ26" s="219"/>
      <c r="RK26" s="219"/>
      <c r="RL26" s="219"/>
      <c r="RM26" s="219"/>
      <c r="RN26" s="219"/>
      <c r="RO26" s="219"/>
      <c r="RP26" s="219"/>
      <c r="RQ26" s="219"/>
      <c r="RR26" s="219"/>
      <c r="RS26" s="219"/>
      <c r="RT26" s="219"/>
      <c r="RU26" s="219"/>
      <c r="RV26" s="219"/>
      <c r="RW26" s="219"/>
      <c r="RX26" s="219"/>
      <c r="RY26" s="219"/>
      <c r="RZ26" s="219"/>
      <c r="SA26" s="219"/>
      <c r="SB26" s="219"/>
      <c r="SC26" s="219"/>
      <c r="SD26" s="219"/>
      <c r="SE26" s="220"/>
      <c r="SF26" s="218"/>
      <c r="SG26" s="219"/>
      <c r="SH26" s="219"/>
      <c r="SI26" s="219"/>
      <c r="SJ26" s="219"/>
      <c r="SK26" s="219"/>
      <c r="SL26" s="219"/>
      <c r="SM26" s="219"/>
      <c r="SN26" s="219"/>
      <c r="SO26" s="219"/>
      <c r="SP26" s="219"/>
      <c r="SQ26" s="219"/>
      <c r="SR26" s="219"/>
      <c r="SS26" s="219"/>
      <c r="ST26" s="219"/>
      <c r="SU26" s="219"/>
      <c r="SV26" s="219"/>
      <c r="SW26" s="219"/>
      <c r="SX26" s="219"/>
      <c r="SY26" s="219"/>
      <c r="SZ26" s="219"/>
      <c r="TA26" s="219"/>
      <c r="TB26" s="219"/>
      <c r="TC26" s="219"/>
      <c r="TD26" s="219"/>
      <c r="TE26" s="219"/>
      <c r="TF26" s="219"/>
      <c r="TG26" s="219"/>
      <c r="TH26" s="219"/>
      <c r="TI26" s="219"/>
      <c r="TJ26" s="220"/>
      <c r="TK26" s="218"/>
      <c r="TL26" s="219"/>
      <c r="TM26" s="219"/>
      <c r="TN26" s="219"/>
      <c r="TO26" s="219"/>
      <c r="TP26" s="219"/>
      <c r="TQ26" s="219"/>
      <c r="TR26" s="219"/>
      <c r="TS26" s="219"/>
      <c r="TT26" s="219"/>
      <c r="TU26" s="219"/>
      <c r="TV26" s="219"/>
      <c r="TW26" s="219"/>
      <c r="TX26" s="219"/>
      <c r="TY26" s="219"/>
      <c r="TZ26" s="219"/>
      <c r="UA26" s="219"/>
      <c r="UB26" s="219"/>
      <c r="UC26" s="219"/>
      <c r="UD26" s="219"/>
      <c r="UE26" s="219"/>
      <c r="UF26" s="219"/>
      <c r="UG26" s="219"/>
      <c r="UH26" s="219"/>
      <c r="UI26" s="219"/>
      <c r="UJ26" s="219"/>
      <c r="UK26" s="219"/>
      <c r="UL26" s="219"/>
      <c r="UM26" s="219"/>
      <c r="UN26" s="220"/>
      <c r="UO26" s="218"/>
      <c r="UP26" s="219"/>
      <c r="UQ26" s="219"/>
      <c r="UR26" s="219"/>
      <c r="US26" s="219"/>
      <c r="UT26" s="219"/>
      <c r="UU26" s="219"/>
      <c r="UV26" s="219"/>
      <c r="UW26" s="219"/>
      <c r="UX26" s="219"/>
      <c r="UY26" s="219"/>
      <c r="UZ26" s="219"/>
      <c r="VA26" s="219"/>
      <c r="VB26" s="219"/>
      <c r="VC26" s="219"/>
      <c r="VD26" s="219"/>
      <c r="VE26" s="219"/>
      <c r="VF26" s="219"/>
      <c r="VG26" s="219"/>
      <c r="VH26" s="219"/>
      <c r="VI26" s="219"/>
      <c r="VJ26" s="219"/>
      <c r="VK26" s="219"/>
      <c r="VL26" s="219"/>
      <c r="VM26" s="219"/>
      <c r="VN26" s="219"/>
      <c r="VO26" s="219"/>
      <c r="VP26" s="219"/>
      <c r="VQ26" s="219"/>
      <c r="VR26" s="219"/>
      <c r="VS26" s="220"/>
      <c r="VT26" s="246"/>
    </row>
    <row r="27" spans="1:592" ht="15.95" customHeight="1" outlineLevel="1">
      <c r="A27" s="432"/>
      <c r="B27" s="247" t="s">
        <v>1868</v>
      </c>
      <c r="C27" s="245"/>
      <c r="D27" s="224"/>
      <c r="E27" s="254">
        <f>E13+30</f>
        <v>44819</v>
      </c>
      <c r="F27" s="256">
        <f>E27+G27-1</f>
        <v>44941</v>
      </c>
      <c r="G27" s="255">
        <v>123</v>
      </c>
      <c r="H27" s="227">
        <v>0.3</v>
      </c>
      <c r="I27" s="225">
        <f t="shared" si="4"/>
        <v>44854.9</v>
      </c>
      <c r="J27" s="228">
        <f t="shared" ca="1" si="0"/>
        <v>16</v>
      </c>
      <c r="K27" s="229">
        <f t="shared" ca="1" si="5"/>
        <v>44957</v>
      </c>
      <c r="L27" s="217"/>
      <c r="M27" s="218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20"/>
      <c r="AQ27" s="218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20"/>
      <c r="BV27" s="218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20"/>
      <c r="DA27" s="218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20"/>
      <c r="EE27" s="218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20"/>
      <c r="FJ27" s="218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20"/>
      <c r="GN27" s="218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20"/>
      <c r="HS27" s="218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  <c r="IW27" s="220"/>
      <c r="IX27" s="218"/>
      <c r="IY27" s="219"/>
      <c r="IZ27" s="219"/>
      <c r="JA27" s="219"/>
      <c r="JB27" s="219"/>
      <c r="JC27" s="219"/>
      <c r="JD27" s="219"/>
      <c r="JE27" s="219"/>
      <c r="JF27" s="219"/>
      <c r="JG27" s="219"/>
      <c r="JH27" s="219"/>
      <c r="JI27" s="219"/>
      <c r="JJ27" s="219"/>
      <c r="JK27" s="219"/>
      <c r="JL27" s="219"/>
      <c r="JM27" s="219"/>
      <c r="JN27" s="219"/>
      <c r="JO27" s="219"/>
      <c r="JP27" s="219"/>
      <c r="JQ27" s="219"/>
      <c r="JR27" s="219"/>
      <c r="JS27" s="219"/>
      <c r="JT27" s="219"/>
      <c r="JU27" s="219"/>
      <c r="JV27" s="219"/>
      <c r="JW27" s="219"/>
      <c r="JX27" s="219"/>
      <c r="JY27" s="220"/>
      <c r="JZ27" s="218"/>
      <c r="KA27" s="219"/>
      <c r="KB27" s="219"/>
      <c r="KC27" s="219"/>
      <c r="KD27" s="219"/>
      <c r="KE27" s="219"/>
      <c r="KF27" s="219"/>
      <c r="KG27" s="219"/>
      <c r="KH27" s="219"/>
      <c r="KI27" s="219"/>
      <c r="KJ27" s="219"/>
      <c r="KK27" s="219"/>
      <c r="KL27" s="219"/>
      <c r="KM27" s="219"/>
      <c r="KN27" s="219"/>
      <c r="KO27" s="219"/>
      <c r="KP27" s="219"/>
      <c r="KQ27" s="219"/>
      <c r="KR27" s="219"/>
      <c r="KS27" s="219"/>
      <c r="KT27" s="219"/>
      <c r="KU27" s="219"/>
      <c r="KV27" s="219"/>
      <c r="KW27" s="219"/>
      <c r="KX27" s="219"/>
      <c r="KY27" s="219"/>
      <c r="KZ27" s="219"/>
      <c r="LA27" s="219"/>
      <c r="LB27" s="219"/>
      <c r="LC27" s="219"/>
      <c r="LD27" s="220"/>
      <c r="LE27" s="218"/>
      <c r="LF27" s="219"/>
      <c r="LG27" s="219"/>
      <c r="LH27" s="219"/>
      <c r="LI27" s="219"/>
      <c r="LJ27" s="219"/>
      <c r="LK27" s="219"/>
      <c r="LL27" s="219"/>
      <c r="LM27" s="219"/>
      <c r="LN27" s="219"/>
      <c r="LO27" s="219"/>
      <c r="LP27" s="219"/>
      <c r="LQ27" s="219"/>
      <c r="LR27" s="219"/>
      <c r="LS27" s="219"/>
      <c r="LT27" s="219"/>
      <c r="LU27" s="219"/>
      <c r="LV27" s="219"/>
      <c r="LW27" s="219"/>
      <c r="LX27" s="219"/>
      <c r="LY27" s="219"/>
      <c r="LZ27" s="219"/>
      <c r="MA27" s="219"/>
      <c r="MB27" s="219"/>
      <c r="MC27" s="219"/>
      <c r="MD27" s="219"/>
      <c r="ME27" s="219"/>
      <c r="MF27" s="219"/>
      <c r="MG27" s="219"/>
      <c r="MH27" s="220"/>
      <c r="MI27" s="218"/>
      <c r="MJ27" s="219"/>
      <c r="MK27" s="219"/>
      <c r="ML27" s="219"/>
      <c r="MM27" s="219"/>
      <c r="MN27" s="219"/>
      <c r="MO27" s="219"/>
      <c r="MP27" s="219"/>
      <c r="MQ27" s="219"/>
      <c r="MR27" s="219"/>
      <c r="MS27" s="219"/>
      <c r="MT27" s="219"/>
      <c r="MU27" s="219"/>
      <c r="MV27" s="219"/>
      <c r="MW27" s="219"/>
      <c r="MX27" s="219"/>
      <c r="MY27" s="219"/>
      <c r="MZ27" s="219"/>
      <c r="NA27" s="219"/>
      <c r="NB27" s="219"/>
      <c r="NC27" s="219"/>
      <c r="ND27" s="219"/>
      <c r="NE27" s="219"/>
      <c r="NF27" s="219"/>
      <c r="NG27" s="219"/>
      <c r="NH27" s="219"/>
      <c r="NI27" s="219"/>
      <c r="NJ27" s="219"/>
      <c r="NK27" s="219"/>
      <c r="NL27" s="219"/>
      <c r="NM27" s="220"/>
      <c r="NN27" s="218"/>
      <c r="NO27" s="219"/>
      <c r="NP27" s="219"/>
      <c r="NQ27" s="219"/>
      <c r="NR27" s="219"/>
      <c r="NS27" s="219"/>
      <c r="NT27" s="219"/>
      <c r="NU27" s="219"/>
      <c r="NV27" s="219"/>
      <c r="NW27" s="219"/>
      <c r="NX27" s="219"/>
      <c r="NY27" s="219"/>
      <c r="NZ27" s="219"/>
      <c r="OA27" s="219"/>
      <c r="OB27" s="219"/>
      <c r="OC27" s="219"/>
      <c r="OD27" s="219"/>
      <c r="OE27" s="219"/>
      <c r="OF27" s="219"/>
      <c r="OG27" s="219"/>
      <c r="OH27" s="219"/>
      <c r="OI27" s="219"/>
      <c r="OJ27" s="219"/>
      <c r="OK27" s="219"/>
      <c r="OL27" s="219"/>
      <c r="OM27" s="219"/>
      <c r="ON27" s="219"/>
      <c r="OO27" s="219"/>
      <c r="OP27" s="219"/>
      <c r="OQ27" s="220"/>
      <c r="OR27" s="218"/>
      <c r="OS27" s="219"/>
      <c r="OT27" s="219"/>
      <c r="OU27" s="219"/>
      <c r="OV27" s="219"/>
      <c r="OW27" s="219"/>
      <c r="OX27" s="219"/>
      <c r="OY27" s="219"/>
      <c r="OZ27" s="219"/>
      <c r="PA27" s="219"/>
      <c r="PB27" s="219"/>
      <c r="PC27" s="219"/>
      <c r="PD27" s="219"/>
      <c r="PE27" s="219"/>
      <c r="PF27" s="219"/>
      <c r="PG27" s="219"/>
      <c r="PH27" s="219"/>
      <c r="PI27" s="219"/>
      <c r="PJ27" s="219"/>
      <c r="PK27" s="219"/>
      <c r="PL27" s="219"/>
      <c r="PM27" s="219"/>
      <c r="PN27" s="219"/>
      <c r="PO27" s="219"/>
      <c r="PP27" s="219"/>
      <c r="PQ27" s="219"/>
      <c r="PR27" s="219"/>
      <c r="PS27" s="219"/>
      <c r="PT27" s="219"/>
      <c r="PU27" s="219"/>
      <c r="PV27" s="220"/>
      <c r="PW27" s="218"/>
      <c r="PX27" s="219"/>
      <c r="PY27" s="219"/>
      <c r="PZ27" s="219"/>
      <c r="QA27" s="219"/>
      <c r="QB27" s="219"/>
      <c r="QC27" s="219"/>
      <c r="QD27" s="219"/>
      <c r="QE27" s="219"/>
      <c r="QF27" s="219"/>
      <c r="QG27" s="219"/>
      <c r="QH27" s="219"/>
      <c r="QI27" s="219"/>
      <c r="QJ27" s="219"/>
      <c r="QK27" s="219"/>
      <c r="QL27" s="219"/>
      <c r="QM27" s="219"/>
      <c r="QN27" s="219"/>
      <c r="QO27" s="219"/>
      <c r="QP27" s="219"/>
      <c r="QQ27" s="219"/>
      <c r="QR27" s="219"/>
      <c r="QS27" s="219"/>
      <c r="QT27" s="219"/>
      <c r="QU27" s="219"/>
      <c r="QV27" s="219"/>
      <c r="QW27" s="219"/>
      <c r="QX27" s="219"/>
      <c r="QY27" s="219"/>
      <c r="QZ27" s="219"/>
      <c r="RA27" s="220"/>
      <c r="RB27" s="218"/>
      <c r="RC27" s="219"/>
      <c r="RD27" s="219"/>
      <c r="RE27" s="219"/>
      <c r="RF27" s="219"/>
      <c r="RG27" s="219"/>
      <c r="RH27" s="219"/>
      <c r="RI27" s="219"/>
      <c r="RJ27" s="219"/>
      <c r="RK27" s="219"/>
      <c r="RL27" s="219"/>
      <c r="RM27" s="219"/>
      <c r="RN27" s="219"/>
      <c r="RO27" s="219"/>
      <c r="RP27" s="219"/>
      <c r="RQ27" s="219"/>
      <c r="RR27" s="219"/>
      <c r="RS27" s="219"/>
      <c r="RT27" s="219"/>
      <c r="RU27" s="219"/>
      <c r="RV27" s="219"/>
      <c r="RW27" s="219"/>
      <c r="RX27" s="219"/>
      <c r="RY27" s="219"/>
      <c r="RZ27" s="219"/>
      <c r="SA27" s="219"/>
      <c r="SB27" s="219"/>
      <c r="SC27" s="219"/>
      <c r="SD27" s="219"/>
      <c r="SE27" s="220"/>
      <c r="SF27" s="218"/>
      <c r="SG27" s="219"/>
      <c r="SH27" s="219"/>
      <c r="SI27" s="219"/>
      <c r="SJ27" s="219"/>
      <c r="SK27" s="219"/>
      <c r="SL27" s="219"/>
      <c r="SM27" s="219"/>
      <c r="SN27" s="219"/>
      <c r="SO27" s="219"/>
      <c r="SP27" s="219"/>
      <c r="SQ27" s="219"/>
      <c r="SR27" s="219"/>
      <c r="SS27" s="219"/>
      <c r="ST27" s="219"/>
      <c r="SU27" s="219"/>
      <c r="SV27" s="219"/>
      <c r="SW27" s="219"/>
      <c r="SX27" s="219"/>
      <c r="SY27" s="219"/>
      <c r="SZ27" s="219"/>
      <c r="TA27" s="219"/>
      <c r="TB27" s="219"/>
      <c r="TC27" s="219"/>
      <c r="TD27" s="219"/>
      <c r="TE27" s="219"/>
      <c r="TF27" s="219"/>
      <c r="TG27" s="219"/>
      <c r="TH27" s="219"/>
      <c r="TI27" s="219"/>
      <c r="TJ27" s="220"/>
      <c r="TK27" s="218"/>
      <c r="TL27" s="219"/>
      <c r="TM27" s="219"/>
      <c r="TN27" s="219"/>
      <c r="TO27" s="219"/>
      <c r="TP27" s="219"/>
      <c r="TQ27" s="219"/>
      <c r="TR27" s="219"/>
      <c r="TS27" s="219"/>
      <c r="TT27" s="219"/>
      <c r="TU27" s="219"/>
      <c r="TV27" s="219"/>
      <c r="TW27" s="219"/>
      <c r="TX27" s="219"/>
      <c r="TY27" s="219"/>
      <c r="TZ27" s="219"/>
      <c r="UA27" s="219"/>
      <c r="UB27" s="219"/>
      <c r="UC27" s="219"/>
      <c r="UD27" s="219"/>
      <c r="UE27" s="219"/>
      <c r="UF27" s="219"/>
      <c r="UG27" s="219"/>
      <c r="UH27" s="219"/>
      <c r="UI27" s="219"/>
      <c r="UJ27" s="219"/>
      <c r="UK27" s="219"/>
      <c r="UL27" s="219"/>
      <c r="UM27" s="219"/>
      <c r="UN27" s="220"/>
      <c r="UO27" s="218"/>
      <c r="UP27" s="219"/>
      <c r="UQ27" s="219"/>
      <c r="UR27" s="219"/>
      <c r="US27" s="219"/>
      <c r="UT27" s="219"/>
      <c r="UU27" s="219"/>
      <c r="UV27" s="219"/>
      <c r="UW27" s="219"/>
      <c r="UX27" s="219"/>
      <c r="UY27" s="219"/>
      <c r="UZ27" s="219"/>
      <c r="VA27" s="219"/>
      <c r="VB27" s="219"/>
      <c r="VC27" s="219"/>
      <c r="VD27" s="219"/>
      <c r="VE27" s="219"/>
      <c r="VF27" s="219"/>
      <c r="VG27" s="219"/>
      <c r="VH27" s="219"/>
      <c r="VI27" s="219"/>
      <c r="VJ27" s="219"/>
      <c r="VK27" s="219"/>
      <c r="VL27" s="219"/>
      <c r="VM27" s="219"/>
      <c r="VN27" s="219"/>
      <c r="VO27" s="219"/>
      <c r="VP27" s="219"/>
      <c r="VQ27" s="219"/>
      <c r="VR27" s="219"/>
      <c r="VS27" s="220"/>
      <c r="VT27" s="246"/>
    </row>
    <row r="28" spans="1:592" ht="15.95" customHeight="1" outlineLevel="1">
      <c r="A28" s="432"/>
      <c r="B28" s="247" t="s">
        <v>1860</v>
      </c>
      <c r="C28" s="245"/>
      <c r="D28" s="224"/>
      <c r="E28" s="254">
        <f>F24+1</f>
        <v>44890</v>
      </c>
      <c r="F28" s="256">
        <f t="shared" ref="F28:F29" si="6">E28+G28-1</f>
        <v>44946</v>
      </c>
      <c r="G28" s="255">
        <v>57</v>
      </c>
      <c r="H28" s="227">
        <v>0.85</v>
      </c>
      <c r="I28" s="225">
        <f t="shared" si="4"/>
        <v>44937.45</v>
      </c>
      <c r="J28" s="228">
        <f t="shared" ca="1" si="0"/>
        <v>11</v>
      </c>
      <c r="K28" s="229">
        <f t="shared" ca="1" si="5"/>
        <v>44957</v>
      </c>
      <c r="L28" s="217"/>
      <c r="M28" s="218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20"/>
      <c r="AQ28" s="218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20"/>
      <c r="BV28" s="218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20"/>
      <c r="DA28" s="218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20"/>
      <c r="EE28" s="218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20"/>
      <c r="FJ28" s="218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20"/>
      <c r="GN28" s="218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20"/>
      <c r="HS28" s="218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  <c r="IW28" s="220"/>
      <c r="IX28" s="218"/>
      <c r="IY28" s="219"/>
      <c r="IZ28" s="219"/>
      <c r="JA28" s="219"/>
      <c r="JB28" s="219"/>
      <c r="JC28" s="219"/>
      <c r="JD28" s="219"/>
      <c r="JE28" s="219"/>
      <c r="JF28" s="219"/>
      <c r="JG28" s="219"/>
      <c r="JH28" s="219"/>
      <c r="JI28" s="219"/>
      <c r="JJ28" s="219"/>
      <c r="JK28" s="219"/>
      <c r="JL28" s="219"/>
      <c r="JM28" s="219"/>
      <c r="JN28" s="219"/>
      <c r="JO28" s="219"/>
      <c r="JP28" s="219"/>
      <c r="JQ28" s="219"/>
      <c r="JR28" s="219"/>
      <c r="JS28" s="219"/>
      <c r="JT28" s="219"/>
      <c r="JU28" s="219"/>
      <c r="JV28" s="219"/>
      <c r="JW28" s="219"/>
      <c r="JX28" s="219"/>
      <c r="JY28" s="220"/>
      <c r="JZ28" s="218"/>
      <c r="KA28" s="219"/>
      <c r="KB28" s="219"/>
      <c r="KC28" s="219"/>
      <c r="KD28" s="219"/>
      <c r="KE28" s="219"/>
      <c r="KF28" s="219"/>
      <c r="KG28" s="219"/>
      <c r="KH28" s="219"/>
      <c r="KI28" s="219"/>
      <c r="KJ28" s="219"/>
      <c r="KK28" s="219"/>
      <c r="KL28" s="219"/>
      <c r="KM28" s="219"/>
      <c r="KN28" s="219"/>
      <c r="KO28" s="219"/>
      <c r="KP28" s="219"/>
      <c r="KQ28" s="219"/>
      <c r="KR28" s="219"/>
      <c r="KS28" s="219"/>
      <c r="KT28" s="219"/>
      <c r="KU28" s="219"/>
      <c r="KV28" s="219"/>
      <c r="KW28" s="219"/>
      <c r="KX28" s="219"/>
      <c r="KY28" s="219"/>
      <c r="KZ28" s="219"/>
      <c r="LA28" s="219"/>
      <c r="LB28" s="219"/>
      <c r="LC28" s="219"/>
      <c r="LD28" s="220"/>
      <c r="LE28" s="218"/>
      <c r="LF28" s="219"/>
      <c r="LG28" s="219"/>
      <c r="LH28" s="219"/>
      <c r="LI28" s="219"/>
      <c r="LJ28" s="219"/>
      <c r="LK28" s="219"/>
      <c r="LL28" s="219"/>
      <c r="LM28" s="219"/>
      <c r="LN28" s="219"/>
      <c r="LO28" s="219"/>
      <c r="LP28" s="219"/>
      <c r="LQ28" s="219"/>
      <c r="LR28" s="219"/>
      <c r="LS28" s="219"/>
      <c r="LT28" s="219"/>
      <c r="LU28" s="219"/>
      <c r="LV28" s="219"/>
      <c r="LW28" s="219"/>
      <c r="LX28" s="219"/>
      <c r="LY28" s="219"/>
      <c r="LZ28" s="219"/>
      <c r="MA28" s="219"/>
      <c r="MB28" s="219"/>
      <c r="MC28" s="219"/>
      <c r="MD28" s="219"/>
      <c r="ME28" s="219"/>
      <c r="MF28" s="219"/>
      <c r="MG28" s="219"/>
      <c r="MH28" s="220"/>
      <c r="MI28" s="218"/>
      <c r="MJ28" s="219"/>
      <c r="MK28" s="219"/>
      <c r="ML28" s="219"/>
      <c r="MM28" s="219"/>
      <c r="MN28" s="219"/>
      <c r="MO28" s="219"/>
      <c r="MP28" s="219"/>
      <c r="MQ28" s="219"/>
      <c r="MR28" s="219"/>
      <c r="MS28" s="219"/>
      <c r="MT28" s="219"/>
      <c r="MU28" s="219"/>
      <c r="MV28" s="219"/>
      <c r="MW28" s="219"/>
      <c r="MX28" s="219"/>
      <c r="MY28" s="219"/>
      <c r="MZ28" s="219"/>
      <c r="NA28" s="219"/>
      <c r="NB28" s="219"/>
      <c r="NC28" s="219"/>
      <c r="ND28" s="219"/>
      <c r="NE28" s="219"/>
      <c r="NF28" s="219"/>
      <c r="NG28" s="219"/>
      <c r="NH28" s="219"/>
      <c r="NI28" s="219"/>
      <c r="NJ28" s="219"/>
      <c r="NK28" s="219"/>
      <c r="NL28" s="219"/>
      <c r="NM28" s="220"/>
      <c r="NN28" s="218"/>
      <c r="NO28" s="219"/>
      <c r="NP28" s="219"/>
      <c r="NQ28" s="219"/>
      <c r="NR28" s="219"/>
      <c r="NS28" s="219"/>
      <c r="NT28" s="219"/>
      <c r="NU28" s="219"/>
      <c r="NV28" s="219"/>
      <c r="NW28" s="219"/>
      <c r="NX28" s="219"/>
      <c r="NY28" s="219"/>
      <c r="NZ28" s="219"/>
      <c r="OA28" s="219"/>
      <c r="OB28" s="219"/>
      <c r="OC28" s="219"/>
      <c r="OD28" s="219"/>
      <c r="OE28" s="219"/>
      <c r="OF28" s="219"/>
      <c r="OG28" s="219"/>
      <c r="OH28" s="219"/>
      <c r="OI28" s="219"/>
      <c r="OJ28" s="219"/>
      <c r="OK28" s="219"/>
      <c r="OL28" s="219"/>
      <c r="OM28" s="219"/>
      <c r="ON28" s="219"/>
      <c r="OO28" s="219"/>
      <c r="OP28" s="219"/>
      <c r="OQ28" s="220"/>
      <c r="OR28" s="218"/>
      <c r="OS28" s="219"/>
      <c r="OT28" s="219"/>
      <c r="OU28" s="219"/>
      <c r="OV28" s="219"/>
      <c r="OW28" s="219"/>
      <c r="OX28" s="219"/>
      <c r="OY28" s="219"/>
      <c r="OZ28" s="219"/>
      <c r="PA28" s="219"/>
      <c r="PB28" s="219"/>
      <c r="PC28" s="219"/>
      <c r="PD28" s="219"/>
      <c r="PE28" s="219"/>
      <c r="PF28" s="219"/>
      <c r="PG28" s="219"/>
      <c r="PH28" s="219"/>
      <c r="PI28" s="219"/>
      <c r="PJ28" s="219"/>
      <c r="PK28" s="219"/>
      <c r="PL28" s="219"/>
      <c r="PM28" s="219"/>
      <c r="PN28" s="219"/>
      <c r="PO28" s="219"/>
      <c r="PP28" s="219"/>
      <c r="PQ28" s="219"/>
      <c r="PR28" s="219"/>
      <c r="PS28" s="219"/>
      <c r="PT28" s="219"/>
      <c r="PU28" s="219"/>
      <c r="PV28" s="220"/>
      <c r="PW28" s="218"/>
      <c r="PX28" s="219"/>
      <c r="PY28" s="219"/>
      <c r="PZ28" s="219"/>
      <c r="QA28" s="219"/>
      <c r="QB28" s="219"/>
      <c r="QC28" s="219"/>
      <c r="QD28" s="219"/>
      <c r="QE28" s="219"/>
      <c r="QF28" s="219"/>
      <c r="QG28" s="219"/>
      <c r="QH28" s="219"/>
      <c r="QI28" s="219"/>
      <c r="QJ28" s="219"/>
      <c r="QK28" s="219"/>
      <c r="QL28" s="219"/>
      <c r="QM28" s="219"/>
      <c r="QN28" s="219"/>
      <c r="QO28" s="219"/>
      <c r="QP28" s="219"/>
      <c r="QQ28" s="219"/>
      <c r="QR28" s="219"/>
      <c r="QS28" s="219"/>
      <c r="QT28" s="219"/>
      <c r="QU28" s="219"/>
      <c r="QV28" s="219"/>
      <c r="QW28" s="219"/>
      <c r="QX28" s="219"/>
      <c r="QY28" s="219"/>
      <c r="QZ28" s="219"/>
      <c r="RA28" s="220"/>
      <c r="RB28" s="218"/>
      <c r="RC28" s="219"/>
      <c r="RD28" s="219"/>
      <c r="RE28" s="219"/>
      <c r="RF28" s="219"/>
      <c r="RG28" s="219"/>
      <c r="RH28" s="219"/>
      <c r="RI28" s="219"/>
      <c r="RJ28" s="219"/>
      <c r="RK28" s="219"/>
      <c r="RL28" s="219"/>
      <c r="RM28" s="219"/>
      <c r="RN28" s="219"/>
      <c r="RO28" s="219"/>
      <c r="RP28" s="219"/>
      <c r="RQ28" s="219"/>
      <c r="RR28" s="219"/>
      <c r="RS28" s="219"/>
      <c r="RT28" s="219"/>
      <c r="RU28" s="219"/>
      <c r="RV28" s="219"/>
      <c r="RW28" s="219"/>
      <c r="RX28" s="219"/>
      <c r="RY28" s="219"/>
      <c r="RZ28" s="219"/>
      <c r="SA28" s="219"/>
      <c r="SB28" s="219"/>
      <c r="SC28" s="219"/>
      <c r="SD28" s="219"/>
      <c r="SE28" s="220"/>
      <c r="SF28" s="218"/>
      <c r="SG28" s="219"/>
      <c r="SH28" s="219"/>
      <c r="SI28" s="219"/>
      <c r="SJ28" s="219"/>
      <c r="SK28" s="219"/>
      <c r="SL28" s="219"/>
      <c r="SM28" s="219"/>
      <c r="SN28" s="219"/>
      <c r="SO28" s="219"/>
      <c r="SP28" s="219"/>
      <c r="SQ28" s="219"/>
      <c r="SR28" s="219"/>
      <c r="SS28" s="219"/>
      <c r="ST28" s="219"/>
      <c r="SU28" s="219"/>
      <c r="SV28" s="219"/>
      <c r="SW28" s="219"/>
      <c r="SX28" s="219"/>
      <c r="SY28" s="219"/>
      <c r="SZ28" s="219"/>
      <c r="TA28" s="219"/>
      <c r="TB28" s="219"/>
      <c r="TC28" s="219"/>
      <c r="TD28" s="219"/>
      <c r="TE28" s="219"/>
      <c r="TF28" s="219"/>
      <c r="TG28" s="219"/>
      <c r="TH28" s="219"/>
      <c r="TI28" s="219"/>
      <c r="TJ28" s="220"/>
      <c r="TK28" s="218"/>
      <c r="TL28" s="219"/>
      <c r="TM28" s="219"/>
      <c r="TN28" s="219"/>
      <c r="TO28" s="219"/>
      <c r="TP28" s="219"/>
      <c r="TQ28" s="219"/>
      <c r="TR28" s="219"/>
      <c r="TS28" s="219"/>
      <c r="TT28" s="219"/>
      <c r="TU28" s="219"/>
      <c r="TV28" s="219"/>
      <c r="TW28" s="219"/>
      <c r="TX28" s="219"/>
      <c r="TY28" s="219"/>
      <c r="TZ28" s="219"/>
      <c r="UA28" s="219"/>
      <c r="UB28" s="219"/>
      <c r="UC28" s="219"/>
      <c r="UD28" s="219"/>
      <c r="UE28" s="219"/>
      <c r="UF28" s="219"/>
      <c r="UG28" s="219"/>
      <c r="UH28" s="219"/>
      <c r="UI28" s="219"/>
      <c r="UJ28" s="219"/>
      <c r="UK28" s="219"/>
      <c r="UL28" s="219"/>
      <c r="UM28" s="219"/>
      <c r="UN28" s="220"/>
      <c r="UO28" s="218"/>
      <c r="UP28" s="219"/>
      <c r="UQ28" s="219"/>
      <c r="UR28" s="219"/>
      <c r="US28" s="219"/>
      <c r="UT28" s="219"/>
      <c r="UU28" s="219"/>
      <c r="UV28" s="219"/>
      <c r="UW28" s="219"/>
      <c r="UX28" s="219"/>
      <c r="UY28" s="219"/>
      <c r="UZ28" s="219"/>
      <c r="VA28" s="219"/>
      <c r="VB28" s="219"/>
      <c r="VC28" s="219"/>
      <c r="VD28" s="219"/>
      <c r="VE28" s="219"/>
      <c r="VF28" s="219"/>
      <c r="VG28" s="219"/>
      <c r="VH28" s="219"/>
      <c r="VI28" s="219"/>
      <c r="VJ28" s="219"/>
      <c r="VK28" s="219"/>
      <c r="VL28" s="219"/>
      <c r="VM28" s="219"/>
      <c r="VN28" s="219"/>
      <c r="VO28" s="219"/>
      <c r="VP28" s="219"/>
      <c r="VQ28" s="219"/>
      <c r="VR28" s="219"/>
      <c r="VS28" s="220"/>
      <c r="VT28" s="246"/>
    </row>
    <row r="29" spans="1:592" ht="15.95" customHeight="1" outlineLevel="1">
      <c r="A29" s="432"/>
      <c r="B29" s="247" t="s">
        <v>1869</v>
      </c>
      <c r="C29" s="245"/>
      <c r="D29" s="224"/>
      <c r="E29" s="254">
        <f>F27</f>
        <v>44941</v>
      </c>
      <c r="F29" s="254">
        <f t="shared" si="6"/>
        <v>44955</v>
      </c>
      <c r="G29" s="255">
        <v>15</v>
      </c>
      <c r="H29" s="227">
        <v>0.1</v>
      </c>
      <c r="I29" s="225">
        <f t="shared" si="4"/>
        <v>44941.5</v>
      </c>
      <c r="J29" s="228">
        <f t="shared" ca="1" si="0"/>
        <v>2</v>
      </c>
      <c r="K29" s="229">
        <f t="shared" ca="1" si="5"/>
        <v>44957</v>
      </c>
      <c r="L29" s="217"/>
      <c r="M29" s="218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20"/>
      <c r="AQ29" s="218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20"/>
      <c r="BV29" s="218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20"/>
      <c r="DA29" s="218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20"/>
      <c r="EE29" s="218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20"/>
      <c r="FJ29" s="218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20"/>
      <c r="GN29" s="218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20"/>
      <c r="HS29" s="218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  <c r="IW29" s="220"/>
      <c r="IX29" s="218"/>
      <c r="IY29" s="219"/>
      <c r="IZ29" s="219"/>
      <c r="JA29" s="219"/>
      <c r="JB29" s="219"/>
      <c r="JC29" s="219"/>
      <c r="JD29" s="219"/>
      <c r="JE29" s="219"/>
      <c r="JF29" s="219"/>
      <c r="JG29" s="219"/>
      <c r="JH29" s="219"/>
      <c r="JI29" s="219"/>
      <c r="JJ29" s="219"/>
      <c r="JK29" s="219"/>
      <c r="JL29" s="219"/>
      <c r="JM29" s="219"/>
      <c r="JN29" s="219"/>
      <c r="JO29" s="219"/>
      <c r="JP29" s="219"/>
      <c r="JQ29" s="219"/>
      <c r="JR29" s="219"/>
      <c r="JS29" s="219"/>
      <c r="JT29" s="219"/>
      <c r="JU29" s="219"/>
      <c r="JV29" s="219"/>
      <c r="JW29" s="219"/>
      <c r="JX29" s="219"/>
      <c r="JY29" s="220"/>
      <c r="JZ29" s="218"/>
      <c r="KA29" s="219"/>
      <c r="KB29" s="219"/>
      <c r="KC29" s="219"/>
      <c r="KD29" s="219"/>
      <c r="KE29" s="219"/>
      <c r="KF29" s="219"/>
      <c r="KG29" s="219"/>
      <c r="KH29" s="219"/>
      <c r="KI29" s="219"/>
      <c r="KJ29" s="219"/>
      <c r="KK29" s="219"/>
      <c r="KL29" s="219"/>
      <c r="KM29" s="219"/>
      <c r="KN29" s="219"/>
      <c r="KO29" s="219"/>
      <c r="KP29" s="219"/>
      <c r="KQ29" s="219"/>
      <c r="KR29" s="219"/>
      <c r="KS29" s="219"/>
      <c r="KT29" s="219"/>
      <c r="KU29" s="219"/>
      <c r="KV29" s="219"/>
      <c r="KW29" s="219"/>
      <c r="KX29" s="219"/>
      <c r="KY29" s="219"/>
      <c r="KZ29" s="219"/>
      <c r="LA29" s="219"/>
      <c r="LB29" s="219"/>
      <c r="LC29" s="219"/>
      <c r="LD29" s="220"/>
      <c r="LE29" s="218"/>
      <c r="LF29" s="219"/>
      <c r="LG29" s="219"/>
      <c r="LH29" s="219"/>
      <c r="LI29" s="219"/>
      <c r="LJ29" s="219"/>
      <c r="LK29" s="219"/>
      <c r="LL29" s="219"/>
      <c r="LM29" s="219"/>
      <c r="LN29" s="219"/>
      <c r="LO29" s="219"/>
      <c r="LP29" s="219"/>
      <c r="LQ29" s="219"/>
      <c r="LR29" s="219"/>
      <c r="LS29" s="219"/>
      <c r="LT29" s="219"/>
      <c r="LU29" s="219"/>
      <c r="LV29" s="219"/>
      <c r="LW29" s="219"/>
      <c r="LX29" s="219"/>
      <c r="LY29" s="219"/>
      <c r="LZ29" s="219"/>
      <c r="MA29" s="219"/>
      <c r="MB29" s="219"/>
      <c r="MC29" s="219"/>
      <c r="MD29" s="219"/>
      <c r="ME29" s="219"/>
      <c r="MF29" s="219"/>
      <c r="MG29" s="219"/>
      <c r="MH29" s="220"/>
      <c r="MI29" s="218"/>
      <c r="MJ29" s="219"/>
      <c r="MK29" s="219"/>
      <c r="ML29" s="219"/>
      <c r="MM29" s="219"/>
      <c r="MN29" s="219"/>
      <c r="MO29" s="219"/>
      <c r="MP29" s="219"/>
      <c r="MQ29" s="219"/>
      <c r="MR29" s="219"/>
      <c r="MS29" s="219"/>
      <c r="MT29" s="219"/>
      <c r="MU29" s="219"/>
      <c r="MV29" s="219"/>
      <c r="MW29" s="219"/>
      <c r="MX29" s="219"/>
      <c r="MY29" s="219"/>
      <c r="MZ29" s="219"/>
      <c r="NA29" s="219"/>
      <c r="NB29" s="219"/>
      <c r="NC29" s="219"/>
      <c r="ND29" s="219"/>
      <c r="NE29" s="219"/>
      <c r="NF29" s="219"/>
      <c r="NG29" s="219"/>
      <c r="NH29" s="219"/>
      <c r="NI29" s="219"/>
      <c r="NJ29" s="219"/>
      <c r="NK29" s="219"/>
      <c r="NL29" s="219"/>
      <c r="NM29" s="220"/>
      <c r="NN29" s="218"/>
      <c r="NO29" s="219"/>
      <c r="NP29" s="219"/>
      <c r="NQ29" s="219"/>
      <c r="NR29" s="219"/>
      <c r="NS29" s="219"/>
      <c r="NT29" s="219"/>
      <c r="NU29" s="219"/>
      <c r="NV29" s="219"/>
      <c r="NW29" s="219"/>
      <c r="NX29" s="219"/>
      <c r="NY29" s="219"/>
      <c r="NZ29" s="219"/>
      <c r="OA29" s="219"/>
      <c r="OB29" s="219"/>
      <c r="OC29" s="219"/>
      <c r="OD29" s="219"/>
      <c r="OE29" s="219"/>
      <c r="OF29" s="219"/>
      <c r="OG29" s="219"/>
      <c r="OH29" s="219"/>
      <c r="OI29" s="219"/>
      <c r="OJ29" s="219"/>
      <c r="OK29" s="219"/>
      <c r="OL29" s="219"/>
      <c r="OM29" s="219"/>
      <c r="ON29" s="219"/>
      <c r="OO29" s="219"/>
      <c r="OP29" s="219"/>
      <c r="OQ29" s="220"/>
      <c r="OR29" s="218"/>
      <c r="OS29" s="219"/>
      <c r="OT29" s="219"/>
      <c r="OU29" s="219"/>
      <c r="OV29" s="219"/>
      <c r="OW29" s="219"/>
      <c r="OX29" s="219"/>
      <c r="OY29" s="219"/>
      <c r="OZ29" s="219"/>
      <c r="PA29" s="219"/>
      <c r="PB29" s="219"/>
      <c r="PC29" s="219"/>
      <c r="PD29" s="219"/>
      <c r="PE29" s="219"/>
      <c r="PF29" s="219"/>
      <c r="PG29" s="219"/>
      <c r="PH29" s="219"/>
      <c r="PI29" s="219"/>
      <c r="PJ29" s="219"/>
      <c r="PK29" s="219"/>
      <c r="PL29" s="219"/>
      <c r="PM29" s="219"/>
      <c r="PN29" s="219"/>
      <c r="PO29" s="219"/>
      <c r="PP29" s="219"/>
      <c r="PQ29" s="219"/>
      <c r="PR29" s="219"/>
      <c r="PS29" s="219"/>
      <c r="PT29" s="219"/>
      <c r="PU29" s="219"/>
      <c r="PV29" s="220"/>
      <c r="PW29" s="218"/>
      <c r="PX29" s="219"/>
      <c r="PY29" s="219"/>
      <c r="PZ29" s="219"/>
      <c r="QA29" s="219"/>
      <c r="QB29" s="219"/>
      <c r="QC29" s="219"/>
      <c r="QD29" s="219"/>
      <c r="QE29" s="219"/>
      <c r="QF29" s="219"/>
      <c r="QG29" s="219"/>
      <c r="QH29" s="219"/>
      <c r="QI29" s="219"/>
      <c r="QJ29" s="219"/>
      <c r="QK29" s="219"/>
      <c r="QL29" s="219"/>
      <c r="QM29" s="219"/>
      <c r="QN29" s="219"/>
      <c r="QO29" s="219"/>
      <c r="QP29" s="219"/>
      <c r="QQ29" s="219"/>
      <c r="QR29" s="219"/>
      <c r="QS29" s="219"/>
      <c r="QT29" s="219"/>
      <c r="QU29" s="219"/>
      <c r="QV29" s="219"/>
      <c r="QW29" s="219"/>
      <c r="QX29" s="219"/>
      <c r="QY29" s="219"/>
      <c r="QZ29" s="219"/>
      <c r="RA29" s="220"/>
      <c r="RB29" s="218"/>
      <c r="RC29" s="219"/>
      <c r="RD29" s="219"/>
      <c r="RE29" s="219"/>
      <c r="RF29" s="219"/>
      <c r="RG29" s="219"/>
      <c r="RH29" s="219"/>
      <c r="RI29" s="219"/>
      <c r="RJ29" s="219"/>
      <c r="RK29" s="219"/>
      <c r="RL29" s="219"/>
      <c r="RM29" s="219"/>
      <c r="RN29" s="219"/>
      <c r="RO29" s="219"/>
      <c r="RP29" s="219"/>
      <c r="RQ29" s="219"/>
      <c r="RR29" s="219"/>
      <c r="RS29" s="219"/>
      <c r="RT29" s="219"/>
      <c r="RU29" s="219"/>
      <c r="RV29" s="219"/>
      <c r="RW29" s="219"/>
      <c r="RX29" s="219"/>
      <c r="RY29" s="219"/>
      <c r="RZ29" s="219"/>
      <c r="SA29" s="219"/>
      <c r="SB29" s="219"/>
      <c r="SC29" s="219"/>
      <c r="SD29" s="219"/>
      <c r="SE29" s="220"/>
      <c r="SF29" s="218"/>
      <c r="SG29" s="219"/>
      <c r="SH29" s="219"/>
      <c r="SI29" s="219"/>
      <c r="SJ29" s="219"/>
      <c r="SK29" s="219"/>
      <c r="SL29" s="219"/>
      <c r="SM29" s="219"/>
      <c r="SN29" s="219"/>
      <c r="SO29" s="219"/>
      <c r="SP29" s="219"/>
      <c r="SQ29" s="219"/>
      <c r="SR29" s="219"/>
      <c r="SS29" s="219"/>
      <c r="ST29" s="219"/>
      <c r="SU29" s="219"/>
      <c r="SV29" s="219"/>
      <c r="SW29" s="219"/>
      <c r="SX29" s="219"/>
      <c r="SY29" s="219"/>
      <c r="SZ29" s="219"/>
      <c r="TA29" s="219"/>
      <c r="TB29" s="219"/>
      <c r="TC29" s="219"/>
      <c r="TD29" s="219"/>
      <c r="TE29" s="219"/>
      <c r="TF29" s="219"/>
      <c r="TG29" s="219"/>
      <c r="TH29" s="219"/>
      <c r="TI29" s="219"/>
      <c r="TJ29" s="220"/>
      <c r="TK29" s="218"/>
      <c r="TL29" s="219"/>
      <c r="TM29" s="219"/>
      <c r="TN29" s="219"/>
      <c r="TO29" s="219"/>
      <c r="TP29" s="219"/>
      <c r="TQ29" s="219"/>
      <c r="TR29" s="219"/>
      <c r="TS29" s="219"/>
      <c r="TT29" s="219"/>
      <c r="TU29" s="219"/>
      <c r="TV29" s="219"/>
      <c r="TW29" s="219"/>
      <c r="TX29" s="219"/>
      <c r="TY29" s="219"/>
      <c r="TZ29" s="219"/>
      <c r="UA29" s="219"/>
      <c r="UB29" s="219"/>
      <c r="UC29" s="219"/>
      <c r="UD29" s="219"/>
      <c r="UE29" s="219"/>
      <c r="UF29" s="219"/>
      <c r="UG29" s="219"/>
      <c r="UH29" s="219"/>
      <c r="UI29" s="219"/>
      <c r="UJ29" s="219"/>
      <c r="UK29" s="219"/>
      <c r="UL29" s="219"/>
      <c r="UM29" s="219"/>
      <c r="UN29" s="220"/>
      <c r="UO29" s="218"/>
      <c r="UP29" s="219"/>
      <c r="UQ29" s="219"/>
      <c r="UR29" s="219"/>
      <c r="US29" s="219"/>
      <c r="UT29" s="219"/>
      <c r="UU29" s="219"/>
      <c r="UV29" s="219"/>
      <c r="UW29" s="219"/>
      <c r="UX29" s="219"/>
      <c r="UY29" s="219"/>
      <c r="UZ29" s="219"/>
      <c r="VA29" s="219"/>
      <c r="VB29" s="219"/>
      <c r="VC29" s="219"/>
      <c r="VD29" s="219"/>
      <c r="VE29" s="219"/>
      <c r="VF29" s="219"/>
      <c r="VG29" s="219"/>
      <c r="VH29" s="219"/>
      <c r="VI29" s="219"/>
      <c r="VJ29" s="219"/>
      <c r="VK29" s="219"/>
      <c r="VL29" s="219"/>
      <c r="VM29" s="219"/>
      <c r="VN29" s="219"/>
      <c r="VO29" s="219"/>
      <c r="VP29" s="219"/>
      <c r="VQ29" s="219"/>
      <c r="VR29" s="219"/>
      <c r="VS29" s="220"/>
      <c r="VT29" s="246"/>
    </row>
    <row r="30" spans="1:592" ht="15.95" customHeight="1" outlineLevel="1">
      <c r="A30" s="432"/>
      <c r="B30" s="247" t="s">
        <v>1870</v>
      </c>
      <c r="C30" s="245"/>
      <c r="D30" s="224"/>
      <c r="E30" s="254">
        <f>F24+1</f>
        <v>44890</v>
      </c>
      <c r="F30" s="254">
        <f>E30+G30-1</f>
        <v>44979</v>
      </c>
      <c r="G30" s="255">
        <v>90</v>
      </c>
      <c r="H30" s="227">
        <v>0.05</v>
      </c>
      <c r="I30" s="225">
        <f t="shared" si="4"/>
        <v>44893.5</v>
      </c>
      <c r="J30" s="228">
        <f t="shared" ca="1" si="0"/>
        <v>-22</v>
      </c>
      <c r="K30" s="229">
        <f t="shared" ca="1" si="5"/>
        <v>44957</v>
      </c>
      <c r="L30" s="217"/>
      <c r="M30" s="218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20"/>
      <c r="AQ30" s="218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20"/>
      <c r="BV30" s="218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20"/>
      <c r="DA30" s="218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20"/>
      <c r="EE30" s="218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20"/>
      <c r="FJ30" s="218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20"/>
      <c r="GN30" s="218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20"/>
      <c r="HS30" s="218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  <c r="IW30" s="220"/>
      <c r="IX30" s="218"/>
      <c r="IY30" s="219"/>
      <c r="IZ30" s="219"/>
      <c r="JA30" s="219"/>
      <c r="JB30" s="219"/>
      <c r="JC30" s="219"/>
      <c r="JD30" s="219"/>
      <c r="JE30" s="219"/>
      <c r="JF30" s="219"/>
      <c r="JG30" s="219"/>
      <c r="JH30" s="219"/>
      <c r="JI30" s="219"/>
      <c r="JJ30" s="219"/>
      <c r="JK30" s="219"/>
      <c r="JL30" s="219"/>
      <c r="JM30" s="219"/>
      <c r="JN30" s="219"/>
      <c r="JO30" s="219"/>
      <c r="JP30" s="219"/>
      <c r="JQ30" s="219"/>
      <c r="JR30" s="219"/>
      <c r="JS30" s="219"/>
      <c r="JT30" s="219"/>
      <c r="JU30" s="219"/>
      <c r="JV30" s="219"/>
      <c r="JW30" s="219"/>
      <c r="JX30" s="219"/>
      <c r="JY30" s="220"/>
      <c r="JZ30" s="218"/>
      <c r="KA30" s="219"/>
      <c r="KB30" s="219"/>
      <c r="KC30" s="219"/>
      <c r="KD30" s="219"/>
      <c r="KE30" s="219"/>
      <c r="KF30" s="219"/>
      <c r="KG30" s="219"/>
      <c r="KH30" s="219"/>
      <c r="KI30" s="219"/>
      <c r="KJ30" s="219"/>
      <c r="KK30" s="219"/>
      <c r="KL30" s="219"/>
      <c r="KM30" s="219"/>
      <c r="KN30" s="219"/>
      <c r="KO30" s="219"/>
      <c r="KP30" s="219"/>
      <c r="KQ30" s="219"/>
      <c r="KR30" s="219"/>
      <c r="KS30" s="219"/>
      <c r="KT30" s="219"/>
      <c r="KU30" s="219"/>
      <c r="KV30" s="219"/>
      <c r="KW30" s="219"/>
      <c r="KX30" s="219"/>
      <c r="KY30" s="219"/>
      <c r="KZ30" s="219"/>
      <c r="LA30" s="219"/>
      <c r="LB30" s="219"/>
      <c r="LC30" s="219"/>
      <c r="LD30" s="220"/>
      <c r="LE30" s="218"/>
      <c r="LF30" s="219"/>
      <c r="LG30" s="219"/>
      <c r="LH30" s="219"/>
      <c r="LI30" s="219"/>
      <c r="LJ30" s="219"/>
      <c r="LK30" s="219"/>
      <c r="LL30" s="219"/>
      <c r="LM30" s="219"/>
      <c r="LN30" s="219"/>
      <c r="LO30" s="219"/>
      <c r="LP30" s="219"/>
      <c r="LQ30" s="219"/>
      <c r="LR30" s="219"/>
      <c r="LS30" s="219"/>
      <c r="LT30" s="219"/>
      <c r="LU30" s="219"/>
      <c r="LV30" s="219"/>
      <c r="LW30" s="219"/>
      <c r="LX30" s="219"/>
      <c r="LY30" s="219"/>
      <c r="LZ30" s="219"/>
      <c r="MA30" s="219"/>
      <c r="MB30" s="219"/>
      <c r="MC30" s="219"/>
      <c r="MD30" s="219"/>
      <c r="ME30" s="219"/>
      <c r="MF30" s="219"/>
      <c r="MG30" s="219"/>
      <c r="MH30" s="220"/>
      <c r="MI30" s="218"/>
      <c r="MJ30" s="219"/>
      <c r="MK30" s="219"/>
      <c r="ML30" s="219"/>
      <c r="MM30" s="219"/>
      <c r="MN30" s="219"/>
      <c r="MO30" s="219"/>
      <c r="MP30" s="219"/>
      <c r="MQ30" s="219"/>
      <c r="MR30" s="219"/>
      <c r="MS30" s="219"/>
      <c r="MT30" s="219"/>
      <c r="MU30" s="219"/>
      <c r="MV30" s="219"/>
      <c r="MW30" s="219"/>
      <c r="MX30" s="219"/>
      <c r="MY30" s="219"/>
      <c r="MZ30" s="219"/>
      <c r="NA30" s="219"/>
      <c r="NB30" s="219"/>
      <c r="NC30" s="219"/>
      <c r="ND30" s="219"/>
      <c r="NE30" s="219"/>
      <c r="NF30" s="219"/>
      <c r="NG30" s="219"/>
      <c r="NH30" s="219"/>
      <c r="NI30" s="219"/>
      <c r="NJ30" s="219"/>
      <c r="NK30" s="219"/>
      <c r="NL30" s="219"/>
      <c r="NM30" s="220"/>
      <c r="NN30" s="218"/>
      <c r="NO30" s="219"/>
      <c r="NP30" s="219"/>
      <c r="NQ30" s="219"/>
      <c r="NR30" s="219"/>
      <c r="NS30" s="219"/>
      <c r="NT30" s="219"/>
      <c r="NU30" s="219"/>
      <c r="NV30" s="219"/>
      <c r="NW30" s="219"/>
      <c r="NX30" s="219"/>
      <c r="NY30" s="219"/>
      <c r="NZ30" s="219"/>
      <c r="OA30" s="219"/>
      <c r="OB30" s="219"/>
      <c r="OC30" s="219"/>
      <c r="OD30" s="219"/>
      <c r="OE30" s="219"/>
      <c r="OF30" s="219"/>
      <c r="OG30" s="219"/>
      <c r="OH30" s="219"/>
      <c r="OI30" s="219"/>
      <c r="OJ30" s="219"/>
      <c r="OK30" s="219"/>
      <c r="OL30" s="219"/>
      <c r="OM30" s="219"/>
      <c r="ON30" s="219"/>
      <c r="OO30" s="219"/>
      <c r="OP30" s="219"/>
      <c r="OQ30" s="220"/>
      <c r="OR30" s="218"/>
      <c r="OS30" s="219"/>
      <c r="OT30" s="219"/>
      <c r="OU30" s="219"/>
      <c r="OV30" s="219"/>
      <c r="OW30" s="219"/>
      <c r="OX30" s="219"/>
      <c r="OY30" s="219"/>
      <c r="OZ30" s="219"/>
      <c r="PA30" s="219"/>
      <c r="PB30" s="219"/>
      <c r="PC30" s="219"/>
      <c r="PD30" s="219"/>
      <c r="PE30" s="219"/>
      <c r="PF30" s="219"/>
      <c r="PG30" s="219"/>
      <c r="PH30" s="219"/>
      <c r="PI30" s="219"/>
      <c r="PJ30" s="219"/>
      <c r="PK30" s="219"/>
      <c r="PL30" s="219"/>
      <c r="PM30" s="219"/>
      <c r="PN30" s="219"/>
      <c r="PO30" s="219"/>
      <c r="PP30" s="219"/>
      <c r="PQ30" s="219"/>
      <c r="PR30" s="219"/>
      <c r="PS30" s="219"/>
      <c r="PT30" s="219"/>
      <c r="PU30" s="219"/>
      <c r="PV30" s="220"/>
      <c r="PW30" s="218"/>
      <c r="PX30" s="219"/>
      <c r="PY30" s="219"/>
      <c r="PZ30" s="219"/>
      <c r="QA30" s="219"/>
      <c r="QB30" s="219"/>
      <c r="QC30" s="219"/>
      <c r="QD30" s="219"/>
      <c r="QE30" s="219"/>
      <c r="QF30" s="219"/>
      <c r="QG30" s="219"/>
      <c r="QH30" s="219"/>
      <c r="QI30" s="219"/>
      <c r="QJ30" s="219"/>
      <c r="QK30" s="219"/>
      <c r="QL30" s="219"/>
      <c r="QM30" s="219"/>
      <c r="QN30" s="219"/>
      <c r="QO30" s="219"/>
      <c r="QP30" s="219"/>
      <c r="QQ30" s="219"/>
      <c r="QR30" s="219"/>
      <c r="QS30" s="219"/>
      <c r="QT30" s="219"/>
      <c r="QU30" s="219"/>
      <c r="QV30" s="219"/>
      <c r="QW30" s="219"/>
      <c r="QX30" s="219"/>
      <c r="QY30" s="219"/>
      <c r="QZ30" s="219"/>
      <c r="RA30" s="220"/>
      <c r="RB30" s="218"/>
      <c r="RC30" s="219"/>
      <c r="RD30" s="219"/>
      <c r="RE30" s="219"/>
      <c r="RF30" s="219"/>
      <c r="RG30" s="219"/>
      <c r="RH30" s="219"/>
      <c r="RI30" s="219"/>
      <c r="RJ30" s="219"/>
      <c r="RK30" s="219"/>
      <c r="RL30" s="219"/>
      <c r="RM30" s="219"/>
      <c r="RN30" s="219"/>
      <c r="RO30" s="219"/>
      <c r="RP30" s="219"/>
      <c r="RQ30" s="219"/>
      <c r="RR30" s="219"/>
      <c r="RS30" s="219"/>
      <c r="RT30" s="219"/>
      <c r="RU30" s="219"/>
      <c r="RV30" s="219"/>
      <c r="RW30" s="219"/>
      <c r="RX30" s="219"/>
      <c r="RY30" s="219"/>
      <c r="RZ30" s="219"/>
      <c r="SA30" s="219"/>
      <c r="SB30" s="219"/>
      <c r="SC30" s="219"/>
      <c r="SD30" s="219"/>
      <c r="SE30" s="220"/>
      <c r="SF30" s="218"/>
      <c r="SG30" s="219"/>
      <c r="SH30" s="219"/>
      <c r="SI30" s="219"/>
      <c r="SJ30" s="219"/>
      <c r="SK30" s="219"/>
      <c r="SL30" s="219"/>
      <c r="SM30" s="219"/>
      <c r="SN30" s="219"/>
      <c r="SO30" s="219"/>
      <c r="SP30" s="219"/>
      <c r="SQ30" s="219"/>
      <c r="SR30" s="219"/>
      <c r="SS30" s="219"/>
      <c r="ST30" s="219"/>
      <c r="SU30" s="219"/>
      <c r="SV30" s="219"/>
      <c r="SW30" s="219"/>
      <c r="SX30" s="219"/>
      <c r="SY30" s="219"/>
      <c r="SZ30" s="219"/>
      <c r="TA30" s="219"/>
      <c r="TB30" s="219"/>
      <c r="TC30" s="219"/>
      <c r="TD30" s="219"/>
      <c r="TE30" s="219"/>
      <c r="TF30" s="219"/>
      <c r="TG30" s="219"/>
      <c r="TH30" s="219"/>
      <c r="TI30" s="219"/>
      <c r="TJ30" s="220"/>
      <c r="TK30" s="218"/>
      <c r="TL30" s="219"/>
      <c r="TM30" s="219"/>
      <c r="TN30" s="219"/>
      <c r="TO30" s="219"/>
      <c r="TP30" s="219"/>
      <c r="TQ30" s="219"/>
      <c r="TR30" s="219"/>
      <c r="TS30" s="219"/>
      <c r="TT30" s="219"/>
      <c r="TU30" s="219"/>
      <c r="TV30" s="219"/>
      <c r="TW30" s="219"/>
      <c r="TX30" s="219"/>
      <c r="TY30" s="219"/>
      <c r="TZ30" s="219"/>
      <c r="UA30" s="219"/>
      <c r="UB30" s="219"/>
      <c r="UC30" s="219"/>
      <c r="UD30" s="219"/>
      <c r="UE30" s="219"/>
      <c r="UF30" s="219"/>
      <c r="UG30" s="219"/>
      <c r="UH30" s="219"/>
      <c r="UI30" s="219"/>
      <c r="UJ30" s="219"/>
      <c r="UK30" s="219"/>
      <c r="UL30" s="219"/>
      <c r="UM30" s="219"/>
      <c r="UN30" s="220"/>
      <c r="UO30" s="218"/>
      <c r="UP30" s="219"/>
      <c r="UQ30" s="219"/>
      <c r="UR30" s="219"/>
      <c r="US30" s="219"/>
      <c r="UT30" s="219"/>
      <c r="UU30" s="219"/>
      <c r="UV30" s="219"/>
      <c r="UW30" s="219"/>
      <c r="UX30" s="219"/>
      <c r="UY30" s="219"/>
      <c r="UZ30" s="219"/>
      <c r="VA30" s="219"/>
      <c r="VB30" s="219"/>
      <c r="VC30" s="219"/>
      <c r="VD30" s="219"/>
      <c r="VE30" s="219"/>
      <c r="VF30" s="219"/>
      <c r="VG30" s="219"/>
      <c r="VH30" s="219"/>
      <c r="VI30" s="219"/>
      <c r="VJ30" s="219"/>
      <c r="VK30" s="219"/>
      <c r="VL30" s="219"/>
      <c r="VM30" s="219"/>
      <c r="VN30" s="219"/>
      <c r="VO30" s="219"/>
      <c r="VP30" s="219"/>
      <c r="VQ30" s="219"/>
      <c r="VR30" s="219"/>
      <c r="VS30" s="220"/>
      <c r="VT30" s="246"/>
    </row>
    <row r="31" spans="1:592" s="258" customFormat="1" ht="15.95" customHeight="1">
      <c r="A31" s="432"/>
      <c r="B31" s="257" t="s">
        <v>1871</v>
      </c>
      <c r="C31" s="251"/>
      <c r="D31" s="211"/>
      <c r="E31" s="212">
        <f>E32</f>
        <v>44939</v>
      </c>
      <c r="F31" s="212">
        <f>MAX(F32:F41)</f>
        <v>44984</v>
      </c>
      <c r="G31" s="213">
        <f>F31-E31+1</f>
        <v>46</v>
      </c>
      <c r="H31" s="214">
        <f>AVERAGE(H32:H41)</f>
        <v>0</v>
      </c>
      <c r="I31" s="212">
        <f t="shared" si="4"/>
        <v>44938</v>
      </c>
      <c r="J31" s="215">
        <f t="shared" ca="1" si="0"/>
        <v>-27</v>
      </c>
      <c r="K31" s="216">
        <f ca="1">MAX(K32:K41)</f>
        <v>44957</v>
      </c>
      <c r="L31" s="217"/>
      <c r="M31" s="218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20"/>
      <c r="AQ31" s="218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20"/>
      <c r="BV31" s="218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20"/>
      <c r="DA31" s="218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20"/>
      <c r="EE31" s="218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20"/>
      <c r="FJ31" s="218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20"/>
      <c r="GN31" s="218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20"/>
      <c r="HS31" s="218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  <c r="IW31" s="220"/>
      <c r="IX31" s="218"/>
      <c r="IY31" s="219"/>
      <c r="IZ31" s="219"/>
      <c r="JA31" s="219"/>
      <c r="JB31" s="219"/>
      <c r="JC31" s="219"/>
      <c r="JD31" s="219"/>
      <c r="JE31" s="219"/>
      <c r="JF31" s="219"/>
      <c r="JG31" s="219"/>
      <c r="JH31" s="219"/>
      <c r="JI31" s="219"/>
      <c r="JJ31" s="219"/>
      <c r="JK31" s="219"/>
      <c r="JL31" s="219"/>
      <c r="JM31" s="219"/>
      <c r="JN31" s="219"/>
      <c r="JO31" s="219"/>
      <c r="JP31" s="219"/>
      <c r="JQ31" s="219"/>
      <c r="JR31" s="219"/>
      <c r="JS31" s="219"/>
      <c r="JT31" s="219"/>
      <c r="JU31" s="219"/>
      <c r="JV31" s="219"/>
      <c r="JW31" s="219"/>
      <c r="JX31" s="219"/>
      <c r="JY31" s="220"/>
      <c r="JZ31" s="218"/>
      <c r="KA31" s="219"/>
      <c r="KB31" s="219"/>
      <c r="KC31" s="219"/>
      <c r="KD31" s="219"/>
      <c r="KE31" s="219"/>
      <c r="KF31" s="219"/>
      <c r="KG31" s="219"/>
      <c r="KH31" s="219"/>
      <c r="KI31" s="219"/>
      <c r="KJ31" s="219"/>
      <c r="KK31" s="219"/>
      <c r="KL31" s="219"/>
      <c r="KM31" s="219"/>
      <c r="KN31" s="219"/>
      <c r="KO31" s="219"/>
      <c r="KP31" s="219"/>
      <c r="KQ31" s="219"/>
      <c r="KR31" s="219"/>
      <c r="KS31" s="219"/>
      <c r="KT31" s="219"/>
      <c r="KU31" s="219"/>
      <c r="KV31" s="219"/>
      <c r="KW31" s="219"/>
      <c r="KX31" s="219"/>
      <c r="KY31" s="219"/>
      <c r="KZ31" s="219"/>
      <c r="LA31" s="219"/>
      <c r="LB31" s="219"/>
      <c r="LC31" s="219"/>
      <c r="LD31" s="220"/>
      <c r="LE31" s="218"/>
      <c r="LF31" s="219"/>
      <c r="LG31" s="219"/>
      <c r="LH31" s="219"/>
      <c r="LI31" s="219"/>
      <c r="LJ31" s="219"/>
      <c r="LK31" s="219"/>
      <c r="LL31" s="219"/>
      <c r="LM31" s="219"/>
      <c r="LN31" s="219"/>
      <c r="LO31" s="219"/>
      <c r="LP31" s="219"/>
      <c r="LQ31" s="219"/>
      <c r="LR31" s="219"/>
      <c r="LS31" s="219"/>
      <c r="LT31" s="219"/>
      <c r="LU31" s="219"/>
      <c r="LV31" s="219"/>
      <c r="LW31" s="219"/>
      <c r="LX31" s="219"/>
      <c r="LY31" s="219"/>
      <c r="LZ31" s="219"/>
      <c r="MA31" s="219"/>
      <c r="MB31" s="219"/>
      <c r="MC31" s="219"/>
      <c r="MD31" s="219"/>
      <c r="ME31" s="219"/>
      <c r="MF31" s="219"/>
      <c r="MG31" s="219"/>
      <c r="MH31" s="220"/>
      <c r="MI31" s="218"/>
      <c r="MJ31" s="219"/>
      <c r="MK31" s="219"/>
      <c r="ML31" s="219"/>
      <c r="MM31" s="219"/>
      <c r="MN31" s="219"/>
      <c r="MO31" s="219"/>
      <c r="MP31" s="219"/>
      <c r="MQ31" s="219"/>
      <c r="MR31" s="219"/>
      <c r="MS31" s="219"/>
      <c r="MT31" s="219"/>
      <c r="MU31" s="219"/>
      <c r="MV31" s="219"/>
      <c r="MW31" s="219"/>
      <c r="MX31" s="219"/>
      <c r="MY31" s="219"/>
      <c r="MZ31" s="219"/>
      <c r="NA31" s="219"/>
      <c r="NB31" s="219"/>
      <c r="NC31" s="219"/>
      <c r="ND31" s="219"/>
      <c r="NE31" s="219"/>
      <c r="NF31" s="219"/>
      <c r="NG31" s="219"/>
      <c r="NH31" s="219"/>
      <c r="NI31" s="219"/>
      <c r="NJ31" s="219"/>
      <c r="NK31" s="219"/>
      <c r="NL31" s="219"/>
      <c r="NM31" s="220"/>
      <c r="NN31" s="218"/>
      <c r="NO31" s="219"/>
      <c r="NP31" s="219"/>
      <c r="NQ31" s="219"/>
      <c r="NR31" s="219"/>
      <c r="NS31" s="219"/>
      <c r="NT31" s="219"/>
      <c r="NU31" s="219"/>
      <c r="NV31" s="219"/>
      <c r="NW31" s="219"/>
      <c r="NX31" s="219"/>
      <c r="NY31" s="219"/>
      <c r="NZ31" s="219"/>
      <c r="OA31" s="219"/>
      <c r="OB31" s="219"/>
      <c r="OC31" s="219"/>
      <c r="OD31" s="219"/>
      <c r="OE31" s="219"/>
      <c r="OF31" s="219"/>
      <c r="OG31" s="219"/>
      <c r="OH31" s="219"/>
      <c r="OI31" s="219"/>
      <c r="OJ31" s="219"/>
      <c r="OK31" s="219"/>
      <c r="OL31" s="219"/>
      <c r="OM31" s="219"/>
      <c r="ON31" s="219"/>
      <c r="OO31" s="219"/>
      <c r="OP31" s="219"/>
      <c r="OQ31" s="220"/>
      <c r="OR31" s="218"/>
      <c r="OS31" s="219"/>
      <c r="OT31" s="219"/>
      <c r="OU31" s="219"/>
      <c r="OV31" s="219"/>
      <c r="OW31" s="219"/>
      <c r="OX31" s="219"/>
      <c r="OY31" s="219"/>
      <c r="OZ31" s="219"/>
      <c r="PA31" s="219"/>
      <c r="PB31" s="219"/>
      <c r="PC31" s="219"/>
      <c r="PD31" s="219"/>
      <c r="PE31" s="219"/>
      <c r="PF31" s="219"/>
      <c r="PG31" s="219"/>
      <c r="PH31" s="219"/>
      <c r="PI31" s="219"/>
      <c r="PJ31" s="219"/>
      <c r="PK31" s="219"/>
      <c r="PL31" s="219"/>
      <c r="PM31" s="219"/>
      <c r="PN31" s="219"/>
      <c r="PO31" s="219"/>
      <c r="PP31" s="219"/>
      <c r="PQ31" s="219"/>
      <c r="PR31" s="219"/>
      <c r="PS31" s="219"/>
      <c r="PT31" s="219"/>
      <c r="PU31" s="219"/>
      <c r="PV31" s="220"/>
      <c r="PW31" s="218"/>
      <c r="PX31" s="219"/>
      <c r="PY31" s="219"/>
      <c r="PZ31" s="219"/>
      <c r="QA31" s="219"/>
      <c r="QB31" s="219"/>
      <c r="QC31" s="219"/>
      <c r="QD31" s="219"/>
      <c r="QE31" s="219"/>
      <c r="QF31" s="219"/>
      <c r="QG31" s="219"/>
      <c r="QH31" s="219"/>
      <c r="QI31" s="219"/>
      <c r="QJ31" s="219"/>
      <c r="QK31" s="219"/>
      <c r="QL31" s="219"/>
      <c r="QM31" s="219"/>
      <c r="QN31" s="219"/>
      <c r="QO31" s="219"/>
      <c r="QP31" s="219"/>
      <c r="QQ31" s="219"/>
      <c r="QR31" s="219"/>
      <c r="QS31" s="219"/>
      <c r="QT31" s="219"/>
      <c r="QU31" s="219"/>
      <c r="QV31" s="219"/>
      <c r="QW31" s="219"/>
      <c r="QX31" s="219"/>
      <c r="QY31" s="219"/>
      <c r="QZ31" s="219"/>
      <c r="RA31" s="220"/>
      <c r="RB31" s="218"/>
      <c r="RC31" s="219"/>
      <c r="RD31" s="219"/>
      <c r="RE31" s="219"/>
      <c r="RF31" s="219"/>
      <c r="RG31" s="219"/>
      <c r="RH31" s="219"/>
      <c r="RI31" s="219"/>
      <c r="RJ31" s="219"/>
      <c r="RK31" s="219"/>
      <c r="RL31" s="219"/>
      <c r="RM31" s="219"/>
      <c r="RN31" s="219"/>
      <c r="RO31" s="219"/>
      <c r="RP31" s="219"/>
      <c r="RQ31" s="219"/>
      <c r="RR31" s="219"/>
      <c r="RS31" s="219"/>
      <c r="RT31" s="219"/>
      <c r="RU31" s="219"/>
      <c r="RV31" s="219"/>
      <c r="RW31" s="219"/>
      <c r="RX31" s="219"/>
      <c r="RY31" s="219"/>
      <c r="RZ31" s="219"/>
      <c r="SA31" s="219"/>
      <c r="SB31" s="219"/>
      <c r="SC31" s="219"/>
      <c r="SD31" s="219"/>
      <c r="SE31" s="220"/>
      <c r="SF31" s="218"/>
      <c r="SG31" s="219"/>
      <c r="SH31" s="219"/>
      <c r="SI31" s="219"/>
      <c r="SJ31" s="219"/>
      <c r="SK31" s="219"/>
      <c r="SL31" s="219"/>
      <c r="SM31" s="219"/>
      <c r="SN31" s="219"/>
      <c r="SO31" s="219"/>
      <c r="SP31" s="219"/>
      <c r="SQ31" s="219"/>
      <c r="SR31" s="219"/>
      <c r="SS31" s="219"/>
      <c r="ST31" s="219"/>
      <c r="SU31" s="219"/>
      <c r="SV31" s="219"/>
      <c r="SW31" s="219"/>
      <c r="SX31" s="219"/>
      <c r="SY31" s="219"/>
      <c r="SZ31" s="219"/>
      <c r="TA31" s="219"/>
      <c r="TB31" s="219"/>
      <c r="TC31" s="219"/>
      <c r="TD31" s="219"/>
      <c r="TE31" s="219"/>
      <c r="TF31" s="219"/>
      <c r="TG31" s="219"/>
      <c r="TH31" s="219"/>
      <c r="TI31" s="219"/>
      <c r="TJ31" s="220"/>
      <c r="TK31" s="218"/>
      <c r="TL31" s="219"/>
      <c r="TM31" s="219"/>
      <c r="TN31" s="219"/>
      <c r="TO31" s="219"/>
      <c r="TP31" s="219"/>
      <c r="TQ31" s="219"/>
      <c r="TR31" s="219"/>
      <c r="TS31" s="219"/>
      <c r="TT31" s="219"/>
      <c r="TU31" s="219"/>
      <c r="TV31" s="219"/>
      <c r="TW31" s="219"/>
      <c r="TX31" s="219"/>
      <c r="TY31" s="219"/>
      <c r="TZ31" s="219"/>
      <c r="UA31" s="219"/>
      <c r="UB31" s="219"/>
      <c r="UC31" s="219"/>
      <c r="UD31" s="219"/>
      <c r="UE31" s="219"/>
      <c r="UF31" s="219"/>
      <c r="UG31" s="219"/>
      <c r="UH31" s="219"/>
      <c r="UI31" s="219"/>
      <c r="UJ31" s="219"/>
      <c r="UK31" s="219"/>
      <c r="UL31" s="219"/>
      <c r="UM31" s="219"/>
      <c r="UN31" s="220"/>
      <c r="UO31" s="218"/>
      <c r="UP31" s="219"/>
      <c r="UQ31" s="219"/>
      <c r="UR31" s="219"/>
      <c r="US31" s="219"/>
      <c r="UT31" s="219"/>
      <c r="UU31" s="219"/>
      <c r="UV31" s="219"/>
      <c r="UW31" s="219"/>
      <c r="UX31" s="219"/>
      <c r="UY31" s="219"/>
      <c r="UZ31" s="219"/>
      <c r="VA31" s="219"/>
      <c r="VB31" s="219"/>
      <c r="VC31" s="219"/>
      <c r="VD31" s="219"/>
      <c r="VE31" s="219"/>
      <c r="VF31" s="219"/>
      <c r="VG31" s="219"/>
      <c r="VH31" s="219"/>
      <c r="VI31" s="219"/>
      <c r="VJ31" s="219"/>
      <c r="VK31" s="219"/>
      <c r="VL31" s="219"/>
      <c r="VM31" s="219"/>
      <c r="VN31" s="219"/>
      <c r="VO31" s="219"/>
      <c r="VP31" s="219"/>
      <c r="VQ31" s="219"/>
      <c r="VR31" s="219"/>
      <c r="VS31" s="220"/>
      <c r="VT31" s="246"/>
    </row>
    <row r="32" spans="1:592" s="258" customFormat="1" ht="15.95" customHeight="1">
      <c r="A32" s="432"/>
      <c r="B32" s="259" t="s">
        <v>1872</v>
      </c>
      <c r="C32" s="245"/>
      <c r="D32" s="224"/>
      <c r="E32" s="225">
        <f>F22+1</f>
        <v>44939</v>
      </c>
      <c r="F32" s="254">
        <f>E32+G32-1</f>
        <v>44958</v>
      </c>
      <c r="G32" s="226">
        <v>20</v>
      </c>
      <c r="H32" s="227">
        <v>0</v>
      </c>
      <c r="I32" s="225">
        <f t="shared" si="4"/>
        <v>44938</v>
      </c>
      <c r="J32" s="228">
        <f t="shared" ca="1" si="0"/>
        <v>-1</v>
      </c>
      <c r="K32" s="229">
        <f t="shared" ref="K32:K50" ca="1" si="7">IF(H32&gt;=100%,F32,$F$5)</f>
        <v>44957</v>
      </c>
      <c r="L32" s="217"/>
      <c r="M32" s="218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20"/>
      <c r="AQ32" s="218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20"/>
      <c r="BV32" s="218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20"/>
      <c r="DA32" s="218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20"/>
      <c r="EE32" s="218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20"/>
      <c r="FJ32" s="218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20"/>
      <c r="GN32" s="218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20"/>
      <c r="HS32" s="218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  <c r="IW32" s="220"/>
      <c r="IX32" s="218"/>
      <c r="IY32" s="219"/>
      <c r="IZ32" s="219"/>
      <c r="JA32" s="219"/>
      <c r="JB32" s="219"/>
      <c r="JC32" s="219"/>
      <c r="JD32" s="219"/>
      <c r="JE32" s="219"/>
      <c r="JF32" s="219"/>
      <c r="JG32" s="219"/>
      <c r="JH32" s="219"/>
      <c r="JI32" s="219"/>
      <c r="JJ32" s="219"/>
      <c r="JK32" s="219"/>
      <c r="JL32" s="219"/>
      <c r="JM32" s="219"/>
      <c r="JN32" s="219"/>
      <c r="JO32" s="219"/>
      <c r="JP32" s="219"/>
      <c r="JQ32" s="219"/>
      <c r="JR32" s="219"/>
      <c r="JS32" s="219"/>
      <c r="JT32" s="219"/>
      <c r="JU32" s="219"/>
      <c r="JV32" s="219"/>
      <c r="JW32" s="219"/>
      <c r="JX32" s="219"/>
      <c r="JY32" s="220"/>
      <c r="JZ32" s="218"/>
      <c r="KA32" s="219"/>
      <c r="KB32" s="219"/>
      <c r="KC32" s="219"/>
      <c r="KD32" s="219"/>
      <c r="KE32" s="219"/>
      <c r="KF32" s="219"/>
      <c r="KG32" s="219"/>
      <c r="KH32" s="219"/>
      <c r="KI32" s="219"/>
      <c r="KJ32" s="219"/>
      <c r="KK32" s="219"/>
      <c r="KL32" s="219"/>
      <c r="KM32" s="219"/>
      <c r="KN32" s="219"/>
      <c r="KO32" s="219"/>
      <c r="KP32" s="219"/>
      <c r="KQ32" s="219"/>
      <c r="KR32" s="219"/>
      <c r="KS32" s="219"/>
      <c r="KT32" s="219"/>
      <c r="KU32" s="219"/>
      <c r="KV32" s="219"/>
      <c r="KW32" s="219"/>
      <c r="KX32" s="219"/>
      <c r="KY32" s="219"/>
      <c r="KZ32" s="219"/>
      <c r="LA32" s="219"/>
      <c r="LB32" s="219"/>
      <c r="LC32" s="219"/>
      <c r="LD32" s="220"/>
      <c r="LE32" s="218"/>
      <c r="LF32" s="219"/>
      <c r="LG32" s="219"/>
      <c r="LH32" s="219"/>
      <c r="LI32" s="219"/>
      <c r="LJ32" s="219"/>
      <c r="LK32" s="219"/>
      <c r="LL32" s="219"/>
      <c r="LM32" s="219"/>
      <c r="LN32" s="219"/>
      <c r="LO32" s="219"/>
      <c r="LP32" s="219"/>
      <c r="LQ32" s="219"/>
      <c r="LR32" s="219"/>
      <c r="LS32" s="219"/>
      <c r="LT32" s="219"/>
      <c r="LU32" s="219"/>
      <c r="LV32" s="219"/>
      <c r="LW32" s="219"/>
      <c r="LX32" s="219"/>
      <c r="LY32" s="219"/>
      <c r="LZ32" s="219"/>
      <c r="MA32" s="219"/>
      <c r="MB32" s="219"/>
      <c r="MC32" s="219"/>
      <c r="MD32" s="219"/>
      <c r="ME32" s="219"/>
      <c r="MF32" s="219"/>
      <c r="MG32" s="219"/>
      <c r="MH32" s="220"/>
      <c r="MI32" s="218"/>
      <c r="MJ32" s="219"/>
      <c r="MK32" s="219"/>
      <c r="ML32" s="219"/>
      <c r="MM32" s="219"/>
      <c r="MN32" s="219"/>
      <c r="MO32" s="219"/>
      <c r="MP32" s="219"/>
      <c r="MQ32" s="219"/>
      <c r="MR32" s="219"/>
      <c r="MS32" s="219"/>
      <c r="MT32" s="219"/>
      <c r="MU32" s="219"/>
      <c r="MV32" s="219"/>
      <c r="MW32" s="219"/>
      <c r="MX32" s="219"/>
      <c r="MY32" s="219"/>
      <c r="MZ32" s="219"/>
      <c r="NA32" s="219"/>
      <c r="NB32" s="219"/>
      <c r="NC32" s="219"/>
      <c r="ND32" s="219"/>
      <c r="NE32" s="219"/>
      <c r="NF32" s="219"/>
      <c r="NG32" s="219"/>
      <c r="NH32" s="219"/>
      <c r="NI32" s="219"/>
      <c r="NJ32" s="219"/>
      <c r="NK32" s="219"/>
      <c r="NL32" s="219"/>
      <c r="NM32" s="220"/>
      <c r="NN32" s="218"/>
      <c r="NO32" s="219"/>
      <c r="NP32" s="219"/>
      <c r="NQ32" s="219"/>
      <c r="NR32" s="219"/>
      <c r="NS32" s="219"/>
      <c r="NT32" s="219"/>
      <c r="NU32" s="219"/>
      <c r="NV32" s="219"/>
      <c r="NW32" s="219"/>
      <c r="NX32" s="219"/>
      <c r="NY32" s="219"/>
      <c r="NZ32" s="219"/>
      <c r="OA32" s="219"/>
      <c r="OB32" s="219"/>
      <c r="OC32" s="219"/>
      <c r="OD32" s="219"/>
      <c r="OE32" s="219"/>
      <c r="OF32" s="219"/>
      <c r="OG32" s="219"/>
      <c r="OH32" s="219"/>
      <c r="OI32" s="219"/>
      <c r="OJ32" s="219"/>
      <c r="OK32" s="219"/>
      <c r="OL32" s="219"/>
      <c r="OM32" s="219"/>
      <c r="ON32" s="219"/>
      <c r="OO32" s="219"/>
      <c r="OP32" s="219"/>
      <c r="OQ32" s="220"/>
      <c r="OR32" s="218"/>
      <c r="OS32" s="219"/>
      <c r="OT32" s="219"/>
      <c r="OU32" s="219"/>
      <c r="OV32" s="219"/>
      <c r="OW32" s="219"/>
      <c r="OX32" s="219"/>
      <c r="OY32" s="219"/>
      <c r="OZ32" s="219"/>
      <c r="PA32" s="219"/>
      <c r="PB32" s="219"/>
      <c r="PC32" s="219"/>
      <c r="PD32" s="219"/>
      <c r="PE32" s="219"/>
      <c r="PF32" s="219"/>
      <c r="PG32" s="219"/>
      <c r="PH32" s="219"/>
      <c r="PI32" s="219"/>
      <c r="PJ32" s="219"/>
      <c r="PK32" s="219"/>
      <c r="PL32" s="219"/>
      <c r="PM32" s="219"/>
      <c r="PN32" s="219"/>
      <c r="PO32" s="219"/>
      <c r="PP32" s="219"/>
      <c r="PQ32" s="219"/>
      <c r="PR32" s="219"/>
      <c r="PS32" s="219"/>
      <c r="PT32" s="219"/>
      <c r="PU32" s="219"/>
      <c r="PV32" s="220"/>
      <c r="PW32" s="218"/>
      <c r="PX32" s="219"/>
      <c r="PY32" s="219"/>
      <c r="PZ32" s="219"/>
      <c r="QA32" s="219"/>
      <c r="QB32" s="219"/>
      <c r="QC32" s="219"/>
      <c r="QD32" s="219"/>
      <c r="QE32" s="219"/>
      <c r="QF32" s="219"/>
      <c r="QG32" s="219"/>
      <c r="QH32" s="219"/>
      <c r="QI32" s="219"/>
      <c r="QJ32" s="219"/>
      <c r="QK32" s="219"/>
      <c r="QL32" s="219"/>
      <c r="QM32" s="219"/>
      <c r="QN32" s="219"/>
      <c r="QO32" s="219"/>
      <c r="QP32" s="219"/>
      <c r="QQ32" s="219"/>
      <c r="QR32" s="219"/>
      <c r="QS32" s="219"/>
      <c r="QT32" s="219"/>
      <c r="QU32" s="219"/>
      <c r="QV32" s="219"/>
      <c r="QW32" s="219"/>
      <c r="QX32" s="219"/>
      <c r="QY32" s="219"/>
      <c r="QZ32" s="219"/>
      <c r="RA32" s="220"/>
      <c r="RB32" s="218"/>
      <c r="RC32" s="219"/>
      <c r="RD32" s="219"/>
      <c r="RE32" s="219"/>
      <c r="RF32" s="219"/>
      <c r="RG32" s="219"/>
      <c r="RH32" s="219"/>
      <c r="RI32" s="219"/>
      <c r="RJ32" s="219"/>
      <c r="RK32" s="219"/>
      <c r="RL32" s="219"/>
      <c r="RM32" s="219"/>
      <c r="RN32" s="219"/>
      <c r="RO32" s="219"/>
      <c r="RP32" s="219"/>
      <c r="RQ32" s="219"/>
      <c r="RR32" s="219"/>
      <c r="RS32" s="219"/>
      <c r="RT32" s="219"/>
      <c r="RU32" s="219"/>
      <c r="RV32" s="219"/>
      <c r="RW32" s="219"/>
      <c r="RX32" s="219"/>
      <c r="RY32" s="219"/>
      <c r="RZ32" s="219"/>
      <c r="SA32" s="219"/>
      <c r="SB32" s="219"/>
      <c r="SC32" s="219"/>
      <c r="SD32" s="219"/>
      <c r="SE32" s="220"/>
      <c r="SF32" s="218"/>
      <c r="SG32" s="219"/>
      <c r="SH32" s="219"/>
      <c r="SI32" s="219"/>
      <c r="SJ32" s="219"/>
      <c r="SK32" s="219"/>
      <c r="SL32" s="219"/>
      <c r="SM32" s="219"/>
      <c r="SN32" s="219"/>
      <c r="SO32" s="219"/>
      <c r="SP32" s="219"/>
      <c r="SQ32" s="219"/>
      <c r="SR32" s="219"/>
      <c r="SS32" s="219"/>
      <c r="ST32" s="219"/>
      <c r="SU32" s="219"/>
      <c r="SV32" s="219"/>
      <c r="SW32" s="219"/>
      <c r="SX32" s="219"/>
      <c r="SY32" s="219"/>
      <c r="SZ32" s="219"/>
      <c r="TA32" s="219"/>
      <c r="TB32" s="219"/>
      <c r="TC32" s="219"/>
      <c r="TD32" s="219"/>
      <c r="TE32" s="219"/>
      <c r="TF32" s="219"/>
      <c r="TG32" s="219"/>
      <c r="TH32" s="219"/>
      <c r="TI32" s="219"/>
      <c r="TJ32" s="220"/>
      <c r="TK32" s="218"/>
      <c r="TL32" s="219"/>
      <c r="TM32" s="219"/>
      <c r="TN32" s="219"/>
      <c r="TO32" s="219"/>
      <c r="TP32" s="219"/>
      <c r="TQ32" s="219"/>
      <c r="TR32" s="219"/>
      <c r="TS32" s="219"/>
      <c r="TT32" s="219"/>
      <c r="TU32" s="219"/>
      <c r="TV32" s="219"/>
      <c r="TW32" s="219"/>
      <c r="TX32" s="219"/>
      <c r="TY32" s="219"/>
      <c r="TZ32" s="219"/>
      <c r="UA32" s="219"/>
      <c r="UB32" s="219"/>
      <c r="UC32" s="219"/>
      <c r="UD32" s="219"/>
      <c r="UE32" s="219"/>
      <c r="UF32" s="219"/>
      <c r="UG32" s="219"/>
      <c r="UH32" s="219"/>
      <c r="UI32" s="219"/>
      <c r="UJ32" s="219"/>
      <c r="UK32" s="219"/>
      <c r="UL32" s="219"/>
      <c r="UM32" s="219"/>
      <c r="UN32" s="220"/>
      <c r="UO32" s="218"/>
      <c r="UP32" s="219"/>
      <c r="UQ32" s="219"/>
      <c r="UR32" s="219"/>
      <c r="US32" s="219"/>
      <c r="UT32" s="219"/>
      <c r="UU32" s="219"/>
      <c r="UV32" s="219"/>
      <c r="UW32" s="219"/>
      <c r="UX32" s="219"/>
      <c r="UY32" s="219"/>
      <c r="UZ32" s="219"/>
      <c r="VA32" s="219"/>
      <c r="VB32" s="219"/>
      <c r="VC32" s="219"/>
      <c r="VD32" s="219"/>
      <c r="VE32" s="219"/>
      <c r="VF32" s="219"/>
      <c r="VG32" s="219"/>
      <c r="VH32" s="219"/>
      <c r="VI32" s="219"/>
      <c r="VJ32" s="219"/>
      <c r="VK32" s="219"/>
      <c r="VL32" s="219"/>
      <c r="VM32" s="219"/>
      <c r="VN32" s="219"/>
      <c r="VO32" s="219"/>
      <c r="VP32" s="219"/>
      <c r="VQ32" s="219"/>
      <c r="VR32" s="219"/>
      <c r="VS32" s="220"/>
      <c r="VT32" s="246"/>
    </row>
    <row r="33" spans="1:592" s="258" customFormat="1" ht="15.95" customHeight="1">
      <c r="A33" s="432"/>
      <c r="B33" s="259" t="s">
        <v>1873</v>
      </c>
      <c r="C33" s="245"/>
      <c r="D33" s="224"/>
      <c r="E33" s="225">
        <f>F29+1</f>
        <v>44956</v>
      </c>
      <c r="F33" s="225">
        <f t="shared" ref="F33:F51" si="8">E33+G33-1</f>
        <v>44970</v>
      </c>
      <c r="G33" s="226">
        <v>15</v>
      </c>
      <c r="H33" s="227">
        <v>0</v>
      </c>
      <c r="I33" s="225">
        <f t="shared" si="4"/>
        <v>44955</v>
      </c>
      <c r="J33" s="228">
        <f t="shared" ca="1" si="0"/>
        <v>-13</v>
      </c>
      <c r="K33" s="229">
        <f t="shared" ca="1" si="7"/>
        <v>44957</v>
      </c>
      <c r="L33" s="217"/>
      <c r="M33" s="218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20"/>
      <c r="AQ33" s="218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20"/>
      <c r="BV33" s="218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20"/>
      <c r="DA33" s="218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20"/>
      <c r="EE33" s="218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20"/>
      <c r="FJ33" s="218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20"/>
      <c r="GN33" s="218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20"/>
      <c r="HS33" s="218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  <c r="IU33" s="219"/>
      <c r="IV33" s="219"/>
      <c r="IW33" s="220"/>
      <c r="IX33" s="218"/>
      <c r="IY33" s="219"/>
      <c r="IZ33" s="219"/>
      <c r="JA33" s="219"/>
      <c r="JB33" s="219"/>
      <c r="JC33" s="219"/>
      <c r="JD33" s="219"/>
      <c r="JE33" s="219"/>
      <c r="JF33" s="219"/>
      <c r="JG33" s="219"/>
      <c r="JH33" s="219"/>
      <c r="JI33" s="219"/>
      <c r="JJ33" s="219"/>
      <c r="JK33" s="219"/>
      <c r="JL33" s="219"/>
      <c r="JM33" s="219"/>
      <c r="JN33" s="219"/>
      <c r="JO33" s="219"/>
      <c r="JP33" s="219"/>
      <c r="JQ33" s="219"/>
      <c r="JR33" s="219"/>
      <c r="JS33" s="219"/>
      <c r="JT33" s="219"/>
      <c r="JU33" s="219"/>
      <c r="JV33" s="219"/>
      <c r="JW33" s="219"/>
      <c r="JX33" s="219"/>
      <c r="JY33" s="220"/>
      <c r="JZ33" s="218"/>
      <c r="KA33" s="219"/>
      <c r="KB33" s="219"/>
      <c r="KC33" s="219"/>
      <c r="KD33" s="219"/>
      <c r="KE33" s="219"/>
      <c r="KF33" s="219"/>
      <c r="KG33" s="219"/>
      <c r="KH33" s="219"/>
      <c r="KI33" s="219"/>
      <c r="KJ33" s="219"/>
      <c r="KK33" s="219"/>
      <c r="KL33" s="219"/>
      <c r="KM33" s="219"/>
      <c r="KN33" s="219"/>
      <c r="KO33" s="219"/>
      <c r="KP33" s="219"/>
      <c r="KQ33" s="219"/>
      <c r="KR33" s="219"/>
      <c r="KS33" s="219"/>
      <c r="KT33" s="219"/>
      <c r="KU33" s="219"/>
      <c r="KV33" s="219"/>
      <c r="KW33" s="219"/>
      <c r="KX33" s="219"/>
      <c r="KY33" s="219"/>
      <c r="KZ33" s="219"/>
      <c r="LA33" s="219"/>
      <c r="LB33" s="219"/>
      <c r="LC33" s="219"/>
      <c r="LD33" s="220"/>
      <c r="LE33" s="218"/>
      <c r="LF33" s="219"/>
      <c r="LG33" s="219"/>
      <c r="LH33" s="219"/>
      <c r="LI33" s="219"/>
      <c r="LJ33" s="219"/>
      <c r="LK33" s="219"/>
      <c r="LL33" s="219"/>
      <c r="LM33" s="219"/>
      <c r="LN33" s="219"/>
      <c r="LO33" s="219"/>
      <c r="LP33" s="219"/>
      <c r="LQ33" s="219"/>
      <c r="LR33" s="219"/>
      <c r="LS33" s="219"/>
      <c r="LT33" s="219"/>
      <c r="LU33" s="219"/>
      <c r="LV33" s="219"/>
      <c r="LW33" s="219"/>
      <c r="LX33" s="219"/>
      <c r="LY33" s="219"/>
      <c r="LZ33" s="219"/>
      <c r="MA33" s="219"/>
      <c r="MB33" s="219"/>
      <c r="MC33" s="219"/>
      <c r="MD33" s="219"/>
      <c r="ME33" s="219"/>
      <c r="MF33" s="219"/>
      <c r="MG33" s="219"/>
      <c r="MH33" s="220"/>
      <c r="MI33" s="218"/>
      <c r="MJ33" s="219"/>
      <c r="MK33" s="219"/>
      <c r="ML33" s="219"/>
      <c r="MM33" s="219"/>
      <c r="MN33" s="219"/>
      <c r="MO33" s="219"/>
      <c r="MP33" s="219"/>
      <c r="MQ33" s="219"/>
      <c r="MR33" s="219"/>
      <c r="MS33" s="219"/>
      <c r="MT33" s="219"/>
      <c r="MU33" s="219"/>
      <c r="MV33" s="219"/>
      <c r="MW33" s="219"/>
      <c r="MX33" s="219"/>
      <c r="MY33" s="219"/>
      <c r="MZ33" s="219"/>
      <c r="NA33" s="219"/>
      <c r="NB33" s="219"/>
      <c r="NC33" s="219"/>
      <c r="ND33" s="219"/>
      <c r="NE33" s="219"/>
      <c r="NF33" s="219"/>
      <c r="NG33" s="219"/>
      <c r="NH33" s="219"/>
      <c r="NI33" s="219"/>
      <c r="NJ33" s="219"/>
      <c r="NK33" s="219"/>
      <c r="NL33" s="219"/>
      <c r="NM33" s="220"/>
      <c r="NN33" s="218"/>
      <c r="NO33" s="219"/>
      <c r="NP33" s="219"/>
      <c r="NQ33" s="219"/>
      <c r="NR33" s="219"/>
      <c r="NS33" s="219"/>
      <c r="NT33" s="219"/>
      <c r="NU33" s="219"/>
      <c r="NV33" s="219"/>
      <c r="NW33" s="219"/>
      <c r="NX33" s="219"/>
      <c r="NY33" s="219"/>
      <c r="NZ33" s="219"/>
      <c r="OA33" s="219"/>
      <c r="OB33" s="219"/>
      <c r="OC33" s="219"/>
      <c r="OD33" s="219"/>
      <c r="OE33" s="219"/>
      <c r="OF33" s="219"/>
      <c r="OG33" s="219"/>
      <c r="OH33" s="219"/>
      <c r="OI33" s="219"/>
      <c r="OJ33" s="219"/>
      <c r="OK33" s="219"/>
      <c r="OL33" s="219"/>
      <c r="OM33" s="219"/>
      <c r="ON33" s="219"/>
      <c r="OO33" s="219"/>
      <c r="OP33" s="219"/>
      <c r="OQ33" s="220"/>
      <c r="OR33" s="218"/>
      <c r="OS33" s="219"/>
      <c r="OT33" s="219"/>
      <c r="OU33" s="219"/>
      <c r="OV33" s="219"/>
      <c r="OW33" s="219"/>
      <c r="OX33" s="219"/>
      <c r="OY33" s="219"/>
      <c r="OZ33" s="219"/>
      <c r="PA33" s="219"/>
      <c r="PB33" s="219"/>
      <c r="PC33" s="219"/>
      <c r="PD33" s="219"/>
      <c r="PE33" s="219"/>
      <c r="PF33" s="219"/>
      <c r="PG33" s="219"/>
      <c r="PH33" s="219"/>
      <c r="PI33" s="219"/>
      <c r="PJ33" s="219"/>
      <c r="PK33" s="219"/>
      <c r="PL33" s="219"/>
      <c r="PM33" s="219"/>
      <c r="PN33" s="219"/>
      <c r="PO33" s="219"/>
      <c r="PP33" s="219"/>
      <c r="PQ33" s="219"/>
      <c r="PR33" s="219"/>
      <c r="PS33" s="219"/>
      <c r="PT33" s="219"/>
      <c r="PU33" s="219"/>
      <c r="PV33" s="220"/>
      <c r="PW33" s="218"/>
      <c r="PX33" s="219"/>
      <c r="PY33" s="219"/>
      <c r="PZ33" s="219"/>
      <c r="QA33" s="219"/>
      <c r="QB33" s="219"/>
      <c r="QC33" s="219"/>
      <c r="QD33" s="219"/>
      <c r="QE33" s="219"/>
      <c r="QF33" s="219"/>
      <c r="QG33" s="219"/>
      <c r="QH33" s="219"/>
      <c r="QI33" s="219"/>
      <c r="QJ33" s="219"/>
      <c r="QK33" s="219"/>
      <c r="QL33" s="219"/>
      <c r="QM33" s="219"/>
      <c r="QN33" s="219"/>
      <c r="QO33" s="219"/>
      <c r="QP33" s="219"/>
      <c r="QQ33" s="219"/>
      <c r="QR33" s="219"/>
      <c r="QS33" s="219"/>
      <c r="QT33" s="219"/>
      <c r="QU33" s="219"/>
      <c r="QV33" s="219"/>
      <c r="QW33" s="219"/>
      <c r="QX33" s="219"/>
      <c r="QY33" s="219"/>
      <c r="QZ33" s="219"/>
      <c r="RA33" s="220"/>
      <c r="RB33" s="218"/>
      <c r="RC33" s="219"/>
      <c r="RD33" s="219"/>
      <c r="RE33" s="219"/>
      <c r="RF33" s="219"/>
      <c r="RG33" s="219"/>
      <c r="RH33" s="219"/>
      <c r="RI33" s="219"/>
      <c r="RJ33" s="219"/>
      <c r="RK33" s="219"/>
      <c r="RL33" s="219"/>
      <c r="RM33" s="219"/>
      <c r="RN33" s="219"/>
      <c r="RO33" s="219"/>
      <c r="RP33" s="219"/>
      <c r="RQ33" s="219"/>
      <c r="RR33" s="219"/>
      <c r="RS33" s="219"/>
      <c r="RT33" s="219"/>
      <c r="RU33" s="219"/>
      <c r="RV33" s="219"/>
      <c r="RW33" s="219"/>
      <c r="RX33" s="219"/>
      <c r="RY33" s="219"/>
      <c r="RZ33" s="219"/>
      <c r="SA33" s="219"/>
      <c r="SB33" s="219"/>
      <c r="SC33" s="219"/>
      <c r="SD33" s="219"/>
      <c r="SE33" s="220"/>
      <c r="SF33" s="218"/>
      <c r="SG33" s="219"/>
      <c r="SH33" s="219"/>
      <c r="SI33" s="219"/>
      <c r="SJ33" s="219"/>
      <c r="SK33" s="219"/>
      <c r="SL33" s="219"/>
      <c r="SM33" s="219"/>
      <c r="SN33" s="219"/>
      <c r="SO33" s="219"/>
      <c r="SP33" s="219"/>
      <c r="SQ33" s="219"/>
      <c r="SR33" s="219"/>
      <c r="SS33" s="219"/>
      <c r="ST33" s="219"/>
      <c r="SU33" s="219"/>
      <c r="SV33" s="219"/>
      <c r="SW33" s="219"/>
      <c r="SX33" s="219"/>
      <c r="SY33" s="219"/>
      <c r="SZ33" s="219"/>
      <c r="TA33" s="219"/>
      <c r="TB33" s="219"/>
      <c r="TC33" s="219"/>
      <c r="TD33" s="219"/>
      <c r="TE33" s="219"/>
      <c r="TF33" s="219"/>
      <c r="TG33" s="219"/>
      <c r="TH33" s="219"/>
      <c r="TI33" s="219"/>
      <c r="TJ33" s="220"/>
      <c r="TK33" s="218"/>
      <c r="TL33" s="219"/>
      <c r="TM33" s="219"/>
      <c r="TN33" s="219"/>
      <c r="TO33" s="219"/>
      <c r="TP33" s="219"/>
      <c r="TQ33" s="219"/>
      <c r="TR33" s="219"/>
      <c r="TS33" s="219"/>
      <c r="TT33" s="219"/>
      <c r="TU33" s="219"/>
      <c r="TV33" s="219"/>
      <c r="TW33" s="219"/>
      <c r="TX33" s="219"/>
      <c r="TY33" s="219"/>
      <c r="TZ33" s="219"/>
      <c r="UA33" s="219"/>
      <c r="UB33" s="219"/>
      <c r="UC33" s="219"/>
      <c r="UD33" s="219"/>
      <c r="UE33" s="219"/>
      <c r="UF33" s="219"/>
      <c r="UG33" s="219"/>
      <c r="UH33" s="219"/>
      <c r="UI33" s="219"/>
      <c r="UJ33" s="219"/>
      <c r="UK33" s="219"/>
      <c r="UL33" s="219"/>
      <c r="UM33" s="219"/>
      <c r="UN33" s="220"/>
      <c r="UO33" s="218"/>
      <c r="UP33" s="219"/>
      <c r="UQ33" s="219"/>
      <c r="UR33" s="219"/>
      <c r="US33" s="219"/>
      <c r="UT33" s="219"/>
      <c r="UU33" s="219"/>
      <c r="UV33" s="219"/>
      <c r="UW33" s="219"/>
      <c r="UX33" s="219"/>
      <c r="UY33" s="219"/>
      <c r="UZ33" s="219"/>
      <c r="VA33" s="219"/>
      <c r="VB33" s="219"/>
      <c r="VC33" s="219"/>
      <c r="VD33" s="219"/>
      <c r="VE33" s="219"/>
      <c r="VF33" s="219"/>
      <c r="VG33" s="219"/>
      <c r="VH33" s="219"/>
      <c r="VI33" s="219"/>
      <c r="VJ33" s="219"/>
      <c r="VK33" s="219"/>
      <c r="VL33" s="219"/>
      <c r="VM33" s="219"/>
      <c r="VN33" s="219"/>
      <c r="VO33" s="219"/>
      <c r="VP33" s="219"/>
      <c r="VQ33" s="219"/>
      <c r="VR33" s="219"/>
      <c r="VS33" s="220"/>
      <c r="VT33" s="246"/>
    </row>
    <row r="34" spans="1:592" s="258" customFormat="1" ht="15.95" customHeight="1">
      <c r="A34" s="432"/>
      <c r="B34" s="259" t="s">
        <v>1874</v>
      </c>
      <c r="C34" s="245"/>
      <c r="D34" s="224"/>
      <c r="E34" s="225">
        <f>F33-3</f>
        <v>44967</v>
      </c>
      <c r="F34" s="225">
        <f t="shared" si="8"/>
        <v>44971</v>
      </c>
      <c r="G34" s="226">
        <v>5</v>
      </c>
      <c r="H34" s="227">
        <v>0</v>
      </c>
      <c r="I34" s="225">
        <f t="shared" si="4"/>
        <v>44966</v>
      </c>
      <c r="J34" s="228">
        <f t="shared" ca="1" si="0"/>
        <v>-14</v>
      </c>
      <c r="K34" s="229">
        <f t="shared" ca="1" si="7"/>
        <v>44957</v>
      </c>
      <c r="L34" s="217"/>
      <c r="M34" s="218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20"/>
      <c r="AQ34" s="218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20"/>
      <c r="BV34" s="218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20"/>
      <c r="DA34" s="218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20"/>
      <c r="EE34" s="218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20"/>
      <c r="FJ34" s="218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20"/>
      <c r="GN34" s="218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20"/>
      <c r="HS34" s="218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  <c r="IW34" s="220"/>
      <c r="IX34" s="218"/>
      <c r="IY34" s="219"/>
      <c r="IZ34" s="219"/>
      <c r="JA34" s="219"/>
      <c r="JB34" s="219"/>
      <c r="JC34" s="219"/>
      <c r="JD34" s="219"/>
      <c r="JE34" s="219"/>
      <c r="JF34" s="219"/>
      <c r="JG34" s="219"/>
      <c r="JH34" s="219"/>
      <c r="JI34" s="219"/>
      <c r="JJ34" s="219"/>
      <c r="JK34" s="219"/>
      <c r="JL34" s="219"/>
      <c r="JM34" s="219"/>
      <c r="JN34" s="219"/>
      <c r="JO34" s="219"/>
      <c r="JP34" s="219"/>
      <c r="JQ34" s="219"/>
      <c r="JR34" s="219"/>
      <c r="JS34" s="219"/>
      <c r="JT34" s="219"/>
      <c r="JU34" s="219"/>
      <c r="JV34" s="219"/>
      <c r="JW34" s="219"/>
      <c r="JX34" s="219"/>
      <c r="JY34" s="220"/>
      <c r="JZ34" s="218"/>
      <c r="KA34" s="219"/>
      <c r="KB34" s="219"/>
      <c r="KC34" s="219"/>
      <c r="KD34" s="219"/>
      <c r="KE34" s="219"/>
      <c r="KF34" s="219"/>
      <c r="KG34" s="219"/>
      <c r="KH34" s="219"/>
      <c r="KI34" s="219"/>
      <c r="KJ34" s="219"/>
      <c r="KK34" s="219"/>
      <c r="KL34" s="219"/>
      <c r="KM34" s="219"/>
      <c r="KN34" s="219"/>
      <c r="KO34" s="219"/>
      <c r="KP34" s="219"/>
      <c r="KQ34" s="219"/>
      <c r="KR34" s="219"/>
      <c r="KS34" s="219"/>
      <c r="KT34" s="219"/>
      <c r="KU34" s="219"/>
      <c r="KV34" s="219"/>
      <c r="KW34" s="219"/>
      <c r="KX34" s="219"/>
      <c r="KY34" s="219"/>
      <c r="KZ34" s="219"/>
      <c r="LA34" s="219"/>
      <c r="LB34" s="219"/>
      <c r="LC34" s="219"/>
      <c r="LD34" s="220"/>
      <c r="LE34" s="218"/>
      <c r="LF34" s="219"/>
      <c r="LG34" s="219"/>
      <c r="LH34" s="219"/>
      <c r="LI34" s="219"/>
      <c r="LJ34" s="219"/>
      <c r="LK34" s="219"/>
      <c r="LL34" s="219"/>
      <c r="LM34" s="219"/>
      <c r="LN34" s="219"/>
      <c r="LO34" s="219"/>
      <c r="LP34" s="219"/>
      <c r="LQ34" s="219"/>
      <c r="LR34" s="219"/>
      <c r="LS34" s="219"/>
      <c r="LT34" s="219"/>
      <c r="LU34" s="219"/>
      <c r="LV34" s="219"/>
      <c r="LW34" s="219"/>
      <c r="LX34" s="219"/>
      <c r="LY34" s="219"/>
      <c r="LZ34" s="219"/>
      <c r="MA34" s="219"/>
      <c r="MB34" s="219"/>
      <c r="MC34" s="219"/>
      <c r="MD34" s="219"/>
      <c r="ME34" s="219"/>
      <c r="MF34" s="219"/>
      <c r="MG34" s="219"/>
      <c r="MH34" s="220"/>
      <c r="MI34" s="218"/>
      <c r="MJ34" s="219"/>
      <c r="MK34" s="219"/>
      <c r="ML34" s="219"/>
      <c r="MM34" s="219"/>
      <c r="MN34" s="219"/>
      <c r="MO34" s="219"/>
      <c r="MP34" s="219"/>
      <c r="MQ34" s="219"/>
      <c r="MR34" s="219"/>
      <c r="MS34" s="219"/>
      <c r="MT34" s="219"/>
      <c r="MU34" s="219"/>
      <c r="MV34" s="219"/>
      <c r="MW34" s="219"/>
      <c r="MX34" s="219"/>
      <c r="MY34" s="219"/>
      <c r="MZ34" s="219"/>
      <c r="NA34" s="219"/>
      <c r="NB34" s="219"/>
      <c r="NC34" s="219"/>
      <c r="ND34" s="219"/>
      <c r="NE34" s="219"/>
      <c r="NF34" s="219"/>
      <c r="NG34" s="219"/>
      <c r="NH34" s="219"/>
      <c r="NI34" s="219"/>
      <c r="NJ34" s="219"/>
      <c r="NK34" s="219"/>
      <c r="NL34" s="219"/>
      <c r="NM34" s="220"/>
      <c r="NN34" s="218"/>
      <c r="NO34" s="219"/>
      <c r="NP34" s="219"/>
      <c r="NQ34" s="219"/>
      <c r="NR34" s="219"/>
      <c r="NS34" s="219"/>
      <c r="NT34" s="219"/>
      <c r="NU34" s="219"/>
      <c r="NV34" s="219"/>
      <c r="NW34" s="219"/>
      <c r="NX34" s="219"/>
      <c r="NY34" s="219"/>
      <c r="NZ34" s="219"/>
      <c r="OA34" s="219"/>
      <c r="OB34" s="219"/>
      <c r="OC34" s="219"/>
      <c r="OD34" s="219"/>
      <c r="OE34" s="219"/>
      <c r="OF34" s="219"/>
      <c r="OG34" s="219"/>
      <c r="OH34" s="219"/>
      <c r="OI34" s="219"/>
      <c r="OJ34" s="219"/>
      <c r="OK34" s="219"/>
      <c r="OL34" s="219"/>
      <c r="OM34" s="219"/>
      <c r="ON34" s="219"/>
      <c r="OO34" s="219"/>
      <c r="OP34" s="219"/>
      <c r="OQ34" s="220"/>
      <c r="OR34" s="218"/>
      <c r="OS34" s="219"/>
      <c r="OT34" s="219"/>
      <c r="OU34" s="219"/>
      <c r="OV34" s="219"/>
      <c r="OW34" s="219"/>
      <c r="OX34" s="219"/>
      <c r="OY34" s="219"/>
      <c r="OZ34" s="219"/>
      <c r="PA34" s="219"/>
      <c r="PB34" s="219"/>
      <c r="PC34" s="219"/>
      <c r="PD34" s="219"/>
      <c r="PE34" s="219"/>
      <c r="PF34" s="219"/>
      <c r="PG34" s="219"/>
      <c r="PH34" s="219"/>
      <c r="PI34" s="219"/>
      <c r="PJ34" s="219"/>
      <c r="PK34" s="219"/>
      <c r="PL34" s="219"/>
      <c r="PM34" s="219"/>
      <c r="PN34" s="219"/>
      <c r="PO34" s="219"/>
      <c r="PP34" s="219"/>
      <c r="PQ34" s="219"/>
      <c r="PR34" s="219"/>
      <c r="PS34" s="219"/>
      <c r="PT34" s="219"/>
      <c r="PU34" s="219"/>
      <c r="PV34" s="220"/>
      <c r="PW34" s="218"/>
      <c r="PX34" s="219"/>
      <c r="PY34" s="219"/>
      <c r="PZ34" s="219"/>
      <c r="QA34" s="219"/>
      <c r="QB34" s="219"/>
      <c r="QC34" s="219"/>
      <c r="QD34" s="219"/>
      <c r="QE34" s="219"/>
      <c r="QF34" s="219"/>
      <c r="QG34" s="219"/>
      <c r="QH34" s="219"/>
      <c r="QI34" s="219"/>
      <c r="QJ34" s="219"/>
      <c r="QK34" s="219"/>
      <c r="QL34" s="219"/>
      <c r="QM34" s="219"/>
      <c r="QN34" s="219"/>
      <c r="QO34" s="219"/>
      <c r="QP34" s="219"/>
      <c r="QQ34" s="219"/>
      <c r="QR34" s="219"/>
      <c r="QS34" s="219"/>
      <c r="QT34" s="219"/>
      <c r="QU34" s="219"/>
      <c r="QV34" s="219"/>
      <c r="QW34" s="219"/>
      <c r="QX34" s="219"/>
      <c r="QY34" s="219"/>
      <c r="QZ34" s="219"/>
      <c r="RA34" s="220"/>
      <c r="RB34" s="218"/>
      <c r="RC34" s="219"/>
      <c r="RD34" s="219"/>
      <c r="RE34" s="219"/>
      <c r="RF34" s="219"/>
      <c r="RG34" s="219"/>
      <c r="RH34" s="219"/>
      <c r="RI34" s="219"/>
      <c r="RJ34" s="219"/>
      <c r="RK34" s="219"/>
      <c r="RL34" s="219"/>
      <c r="RM34" s="219"/>
      <c r="RN34" s="219"/>
      <c r="RO34" s="219"/>
      <c r="RP34" s="219"/>
      <c r="RQ34" s="219"/>
      <c r="RR34" s="219"/>
      <c r="RS34" s="219"/>
      <c r="RT34" s="219"/>
      <c r="RU34" s="219"/>
      <c r="RV34" s="219"/>
      <c r="RW34" s="219"/>
      <c r="RX34" s="219"/>
      <c r="RY34" s="219"/>
      <c r="RZ34" s="219"/>
      <c r="SA34" s="219"/>
      <c r="SB34" s="219"/>
      <c r="SC34" s="219"/>
      <c r="SD34" s="219"/>
      <c r="SE34" s="220"/>
      <c r="SF34" s="218"/>
      <c r="SG34" s="219"/>
      <c r="SH34" s="219"/>
      <c r="SI34" s="219"/>
      <c r="SJ34" s="219"/>
      <c r="SK34" s="219"/>
      <c r="SL34" s="219"/>
      <c r="SM34" s="219"/>
      <c r="SN34" s="219"/>
      <c r="SO34" s="219"/>
      <c r="SP34" s="219"/>
      <c r="SQ34" s="219"/>
      <c r="SR34" s="219"/>
      <c r="SS34" s="219"/>
      <c r="ST34" s="219"/>
      <c r="SU34" s="219"/>
      <c r="SV34" s="219"/>
      <c r="SW34" s="219"/>
      <c r="SX34" s="219"/>
      <c r="SY34" s="219"/>
      <c r="SZ34" s="219"/>
      <c r="TA34" s="219"/>
      <c r="TB34" s="219"/>
      <c r="TC34" s="219"/>
      <c r="TD34" s="219"/>
      <c r="TE34" s="219"/>
      <c r="TF34" s="219"/>
      <c r="TG34" s="219"/>
      <c r="TH34" s="219"/>
      <c r="TI34" s="219"/>
      <c r="TJ34" s="220"/>
      <c r="TK34" s="218"/>
      <c r="TL34" s="219"/>
      <c r="TM34" s="219"/>
      <c r="TN34" s="219"/>
      <c r="TO34" s="219"/>
      <c r="TP34" s="219"/>
      <c r="TQ34" s="219"/>
      <c r="TR34" s="219"/>
      <c r="TS34" s="219"/>
      <c r="TT34" s="219"/>
      <c r="TU34" s="219"/>
      <c r="TV34" s="219"/>
      <c r="TW34" s="219"/>
      <c r="TX34" s="219"/>
      <c r="TY34" s="219"/>
      <c r="TZ34" s="219"/>
      <c r="UA34" s="219"/>
      <c r="UB34" s="219"/>
      <c r="UC34" s="219"/>
      <c r="UD34" s="219"/>
      <c r="UE34" s="219"/>
      <c r="UF34" s="219"/>
      <c r="UG34" s="219"/>
      <c r="UH34" s="219"/>
      <c r="UI34" s="219"/>
      <c r="UJ34" s="219"/>
      <c r="UK34" s="219"/>
      <c r="UL34" s="219"/>
      <c r="UM34" s="219"/>
      <c r="UN34" s="220"/>
      <c r="UO34" s="218"/>
      <c r="UP34" s="219"/>
      <c r="UQ34" s="219"/>
      <c r="UR34" s="219"/>
      <c r="US34" s="219"/>
      <c r="UT34" s="219"/>
      <c r="UU34" s="219"/>
      <c r="UV34" s="219"/>
      <c r="UW34" s="219"/>
      <c r="UX34" s="219"/>
      <c r="UY34" s="219"/>
      <c r="UZ34" s="219"/>
      <c r="VA34" s="219"/>
      <c r="VB34" s="219"/>
      <c r="VC34" s="219"/>
      <c r="VD34" s="219"/>
      <c r="VE34" s="219"/>
      <c r="VF34" s="219"/>
      <c r="VG34" s="219"/>
      <c r="VH34" s="219"/>
      <c r="VI34" s="219"/>
      <c r="VJ34" s="219"/>
      <c r="VK34" s="219"/>
      <c r="VL34" s="219"/>
      <c r="VM34" s="219"/>
      <c r="VN34" s="219"/>
      <c r="VO34" s="219"/>
      <c r="VP34" s="219"/>
      <c r="VQ34" s="219"/>
      <c r="VR34" s="219"/>
      <c r="VS34" s="220"/>
      <c r="VT34" s="246"/>
    </row>
    <row r="35" spans="1:592" s="258" customFormat="1" ht="15.95" customHeight="1">
      <c r="A35" s="432"/>
      <c r="B35" s="259" t="s">
        <v>1875</v>
      </c>
      <c r="C35" s="245"/>
      <c r="D35" s="224"/>
      <c r="E35" s="225">
        <f>F33+1</f>
        <v>44971</v>
      </c>
      <c r="F35" s="225">
        <f t="shared" si="8"/>
        <v>44971</v>
      </c>
      <c r="G35" s="226">
        <v>1</v>
      </c>
      <c r="H35" s="227">
        <v>0</v>
      </c>
      <c r="I35" s="225">
        <f t="shared" si="4"/>
        <v>44970</v>
      </c>
      <c r="J35" s="228">
        <f t="shared" ca="1" si="0"/>
        <v>-14</v>
      </c>
      <c r="K35" s="229">
        <f t="shared" ca="1" si="7"/>
        <v>44957</v>
      </c>
      <c r="L35" s="217"/>
      <c r="M35" s="218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20"/>
      <c r="AQ35" s="218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20"/>
      <c r="BV35" s="218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20"/>
      <c r="DA35" s="218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20"/>
      <c r="EE35" s="218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20"/>
      <c r="FJ35" s="218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20"/>
      <c r="GN35" s="218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20"/>
      <c r="HS35" s="218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  <c r="IW35" s="220"/>
      <c r="IX35" s="218"/>
      <c r="IY35" s="219"/>
      <c r="IZ35" s="219"/>
      <c r="JA35" s="219"/>
      <c r="JB35" s="219"/>
      <c r="JC35" s="219"/>
      <c r="JD35" s="219"/>
      <c r="JE35" s="219"/>
      <c r="JF35" s="219"/>
      <c r="JG35" s="219"/>
      <c r="JH35" s="219"/>
      <c r="JI35" s="219"/>
      <c r="JJ35" s="219"/>
      <c r="JK35" s="219"/>
      <c r="JL35" s="219"/>
      <c r="JM35" s="219"/>
      <c r="JN35" s="219"/>
      <c r="JO35" s="219"/>
      <c r="JP35" s="219"/>
      <c r="JQ35" s="219"/>
      <c r="JR35" s="219"/>
      <c r="JS35" s="219"/>
      <c r="JT35" s="219"/>
      <c r="JU35" s="219"/>
      <c r="JV35" s="219"/>
      <c r="JW35" s="219"/>
      <c r="JX35" s="219"/>
      <c r="JY35" s="220"/>
      <c r="JZ35" s="218"/>
      <c r="KA35" s="219"/>
      <c r="KB35" s="219"/>
      <c r="KC35" s="219"/>
      <c r="KD35" s="219"/>
      <c r="KE35" s="219"/>
      <c r="KF35" s="219"/>
      <c r="KG35" s="219"/>
      <c r="KH35" s="219"/>
      <c r="KI35" s="219"/>
      <c r="KJ35" s="219"/>
      <c r="KK35" s="219"/>
      <c r="KL35" s="219"/>
      <c r="KM35" s="219"/>
      <c r="KN35" s="219"/>
      <c r="KO35" s="219"/>
      <c r="KP35" s="219"/>
      <c r="KQ35" s="219"/>
      <c r="KR35" s="219"/>
      <c r="KS35" s="219"/>
      <c r="KT35" s="219"/>
      <c r="KU35" s="219"/>
      <c r="KV35" s="219"/>
      <c r="KW35" s="219"/>
      <c r="KX35" s="219"/>
      <c r="KY35" s="219"/>
      <c r="KZ35" s="219"/>
      <c r="LA35" s="219"/>
      <c r="LB35" s="219"/>
      <c r="LC35" s="219"/>
      <c r="LD35" s="220"/>
      <c r="LE35" s="218"/>
      <c r="LF35" s="219"/>
      <c r="LG35" s="219"/>
      <c r="LH35" s="219"/>
      <c r="LI35" s="219"/>
      <c r="LJ35" s="219"/>
      <c r="LK35" s="219"/>
      <c r="LL35" s="219"/>
      <c r="LM35" s="219"/>
      <c r="LN35" s="219"/>
      <c r="LO35" s="219"/>
      <c r="LP35" s="219"/>
      <c r="LQ35" s="219"/>
      <c r="LR35" s="219"/>
      <c r="LS35" s="219"/>
      <c r="LT35" s="219"/>
      <c r="LU35" s="219"/>
      <c r="LV35" s="219"/>
      <c r="LW35" s="219"/>
      <c r="LX35" s="219"/>
      <c r="LY35" s="219"/>
      <c r="LZ35" s="219"/>
      <c r="MA35" s="219"/>
      <c r="MB35" s="219"/>
      <c r="MC35" s="219"/>
      <c r="MD35" s="219"/>
      <c r="ME35" s="219"/>
      <c r="MF35" s="219"/>
      <c r="MG35" s="219"/>
      <c r="MH35" s="220"/>
      <c r="MI35" s="218"/>
      <c r="MJ35" s="219"/>
      <c r="MK35" s="219"/>
      <c r="ML35" s="219"/>
      <c r="MM35" s="219"/>
      <c r="MN35" s="219"/>
      <c r="MO35" s="219"/>
      <c r="MP35" s="219"/>
      <c r="MQ35" s="219"/>
      <c r="MR35" s="219"/>
      <c r="MS35" s="219"/>
      <c r="MT35" s="219"/>
      <c r="MU35" s="219"/>
      <c r="MV35" s="219"/>
      <c r="MW35" s="219"/>
      <c r="MX35" s="219"/>
      <c r="MY35" s="219"/>
      <c r="MZ35" s="219"/>
      <c r="NA35" s="219"/>
      <c r="NB35" s="219"/>
      <c r="NC35" s="219"/>
      <c r="ND35" s="219"/>
      <c r="NE35" s="219"/>
      <c r="NF35" s="219"/>
      <c r="NG35" s="219"/>
      <c r="NH35" s="219"/>
      <c r="NI35" s="219"/>
      <c r="NJ35" s="219"/>
      <c r="NK35" s="219"/>
      <c r="NL35" s="219"/>
      <c r="NM35" s="220"/>
      <c r="NN35" s="218"/>
      <c r="NO35" s="219"/>
      <c r="NP35" s="219"/>
      <c r="NQ35" s="219"/>
      <c r="NR35" s="219"/>
      <c r="NS35" s="219"/>
      <c r="NT35" s="219"/>
      <c r="NU35" s="219"/>
      <c r="NV35" s="219"/>
      <c r="NW35" s="219"/>
      <c r="NX35" s="219"/>
      <c r="NY35" s="219"/>
      <c r="NZ35" s="219"/>
      <c r="OA35" s="219"/>
      <c r="OB35" s="219"/>
      <c r="OC35" s="219"/>
      <c r="OD35" s="219"/>
      <c r="OE35" s="219"/>
      <c r="OF35" s="219"/>
      <c r="OG35" s="219"/>
      <c r="OH35" s="219"/>
      <c r="OI35" s="219"/>
      <c r="OJ35" s="219"/>
      <c r="OK35" s="219"/>
      <c r="OL35" s="219"/>
      <c r="OM35" s="219"/>
      <c r="ON35" s="219"/>
      <c r="OO35" s="219"/>
      <c r="OP35" s="219"/>
      <c r="OQ35" s="220"/>
      <c r="OR35" s="218"/>
      <c r="OS35" s="219"/>
      <c r="OT35" s="219"/>
      <c r="OU35" s="219"/>
      <c r="OV35" s="219"/>
      <c r="OW35" s="219"/>
      <c r="OX35" s="219"/>
      <c r="OY35" s="219"/>
      <c r="OZ35" s="219"/>
      <c r="PA35" s="219"/>
      <c r="PB35" s="219"/>
      <c r="PC35" s="219"/>
      <c r="PD35" s="219"/>
      <c r="PE35" s="219"/>
      <c r="PF35" s="219"/>
      <c r="PG35" s="219"/>
      <c r="PH35" s="219"/>
      <c r="PI35" s="219"/>
      <c r="PJ35" s="219"/>
      <c r="PK35" s="219"/>
      <c r="PL35" s="219"/>
      <c r="PM35" s="219"/>
      <c r="PN35" s="219"/>
      <c r="PO35" s="219"/>
      <c r="PP35" s="219"/>
      <c r="PQ35" s="219"/>
      <c r="PR35" s="219"/>
      <c r="PS35" s="219"/>
      <c r="PT35" s="219"/>
      <c r="PU35" s="219"/>
      <c r="PV35" s="220"/>
      <c r="PW35" s="218"/>
      <c r="PX35" s="219"/>
      <c r="PY35" s="219"/>
      <c r="PZ35" s="219"/>
      <c r="QA35" s="219"/>
      <c r="QB35" s="219"/>
      <c r="QC35" s="219"/>
      <c r="QD35" s="219"/>
      <c r="QE35" s="219"/>
      <c r="QF35" s="219"/>
      <c r="QG35" s="219"/>
      <c r="QH35" s="219"/>
      <c r="QI35" s="219"/>
      <c r="QJ35" s="219"/>
      <c r="QK35" s="219"/>
      <c r="QL35" s="219"/>
      <c r="QM35" s="219"/>
      <c r="QN35" s="219"/>
      <c r="QO35" s="219"/>
      <c r="QP35" s="219"/>
      <c r="QQ35" s="219"/>
      <c r="QR35" s="219"/>
      <c r="QS35" s="219"/>
      <c r="QT35" s="219"/>
      <c r="QU35" s="219"/>
      <c r="QV35" s="219"/>
      <c r="QW35" s="219"/>
      <c r="QX35" s="219"/>
      <c r="QY35" s="219"/>
      <c r="QZ35" s="219"/>
      <c r="RA35" s="220"/>
      <c r="RB35" s="218"/>
      <c r="RC35" s="219"/>
      <c r="RD35" s="219"/>
      <c r="RE35" s="219"/>
      <c r="RF35" s="219"/>
      <c r="RG35" s="219"/>
      <c r="RH35" s="219"/>
      <c r="RI35" s="219"/>
      <c r="RJ35" s="219"/>
      <c r="RK35" s="219"/>
      <c r="RL35" s="219"/>
      <c r="RM35" s="219"/>
      <c r="RN35" s="219"/>
      <c r="RO35" s="219"/>
      <c r="RP35" s="219"/>
      <c r="RQ35" s="219"/>
      <c r="RR35" s="219"/>
      <c r="RS35" s="219"/>
      <c r="RT35" s="219"/>
      <c r="RU35" s="219"/>
      <c r="RV35" s="219"/>
      <c r="RW35" s="219"/>
      <c r="RX35" s="219"/>
      <c r="RY35" s="219"/>
      <c r="RZ35" s="219"/>
      <c r="SA35" s="219"/>
      <c r="SB35" s="219"/>
      <c r="SC35" s="219"/>
      <c r="SD35" s="219"/>
      <c r="SE35" s="220"/>
      <c r="SF35" s="218"/>
      <c r="SG35" s="219"/>
      <c r="SH35" s="219"/>
      <c r="SI35" s="219"/>
      <c r="SJ35" s="219"/>
      <c r="SK35" s="219"/>
      <c r="SL35" s="219"/>
      <c r="SM35" s="219"/>
      <c r="SN35" s="219"/>
      <c r="SO35" s="219"/>
      <c r="SP35" s="219"/>
      <c r="SQ35" s="219"/>
      <c r="SR35" s="219"/>
      <c r="SS35" s="219"/>
      <c r="ST35" s="219"/>
      <c r="SU35" s="219"/>
      <c r="SV35" s="219"/>
      <c r="SW35" s="219"/>
      <c r="SX35" s="219"/>
      <c r="SY35" s="219"/>
      <c r="SZ35" s="219"/>
      <c r="TA35" s="219"/>
      <c r="TB35" s="219"/>
      <c r="TC35" s="219"/>
      <c r="TD35" s="219"/>
      <c r="TE35" s="219"/>
      <c r="TF35" s="219"/>
      <c r="TG35" s="219"/>
      <c r="TH35" s="219"/>
      <c r="TI35" s="219"/>
      <c r="TJ35" s="220"/>
      <c r="TK35" s="218"/>
      <c r="TL35" s="219"/>
      <c r="TM35" s="219"/>
      <c r="TN35" s="219"/>
      <c r="TO35" s="219"/>
      <c r="TP35" s="219"/>
      <c r="TQ35" s="219"/>
      <c r="TR35" s="219"/>
      <c r="TS35" s="219"/>
      <c r="TT35" s="219"/>
      <c r="TU35" s="219"/>
      <c r="TV35" s="219"/>
      <c r="TW35" s="219"/>
      <c r="TX35" s="219"/>
      <c r="TY35" s="219"/>
      <c r="TZ35" s="219"/>
      <c r="UA35" s="219"/>
      <c r="UB35" s="219"/>
      <c r="UC35" s="219"/>
      <c r="UD35" s="219"/>
      <c r="UE35" s="219"/>
      <c r="UF35" s="219"/>
      <c r="UG35" s="219"/>
      <c r="UH35" s="219"/>
      <c r="UI35" s="219"/>
      <c r="UJ35" s="219"/>
      <c r="UK35" s="219"/>
      <c r="UL35" s="219"/>
      <c r="UM35" s="219"/>
      <c r="UN35" s="220"/>
      <c r="UO35" s="218"/>
      <c r="UP35" s="219"/>
      <c r="UQ35" s="219"/>
      <c r="UR35" s="219"/>
      <c r="US35" s="219"/>
      <c r="UT35" s="219"/>
      <c r="UU35" s="219"/>
      <c r="UV35" s="219"/>
      <c r="UW35" s="219"/>
      <c r="UX35" s="219"/>
      <c r="UY35" s="219"/>
      <c r="UZ35" s="219"/>
      <c r="VA35" s="219"/>
      <c r="VB35" s="219"/>
      <c r="VC35" s="219"/>
      <c r="VD35" s="219"/>
      <c r="VE35" s="219"/>
      <c r="VF35" s="219"/>
      <c r="VG35" s="219"/>
      <c r="VH35" s="219"/>
      <c r="VI35" s="219"/>
      <c r="VJ35" s="219"/>
      <c r="VK35" s="219"/>
      <c r="VL35" s="219"/>
      <c r="VM35" s="219"/>
      <c r="VN35" s="219"/>
      <c r="VO35" s="219"/>
      <c r="VP35" s="219"/>
      <c r="VQ35" s="219"/>
      <c r="VR35" s="219"/>
      <c r="VS35" s="220"/>
      <c r="VT35" s="246"/>
    </row>
    <row r="36" spans="1:592" s="258" customFormat="1" ht="15.95" customHeight="1">
      <c r="A36" s="432"/>
      <c r="B36" s="259" t="s">
        <v>1876</v>
      </c>
      <c r="C36" s="245"/>
      <c r="D36" s="224"/>
      <c r="E36" s="225">
        <f t="shared" ref="E36:E40" si="9">F35+1</f>
        <v>44972</v>
      </c>
      <c r="F36" s="225">
        <f t="shared" si="8"/>
        <v>44976</v>
      </c>
      <c r="G36" s="226">
        <v>5</v>
      </c>
      <c r="H36" s="227">
        <v>0</v>
      </c>
      <c r="I36" s="225">
        <f t="shared" si="4"/>
        <v>44971</v>
      </c>
      <c r="J36" s="228">
        <f t="shared" ca="1" si="0"/>
        <v>-19</v>
      </c>
      <c r="K36" s="229">
        <f t="shared" ca="1" si="7"/>
        <v>44957</v>
      </c>
      <c r="L36" s="217"/>
      <c r="M36" s="218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2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20"/>
      <c r="BV36" s="218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20"/>
      <c r="DA36" s="218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20"/>
      <c r="EE36" s="218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20"/>
      <c r="FJ36" s="218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20"/>
      <c r="GN36" s="218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20"/>
      <c r="HS36" s="218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  <c r="IW36" s="220"/>
      <c r="IX36" s="218"/>
      <c r="IY36" s="219"/>
      <c r="IZ36" s="219"/>
      <c r="JA36" s="219"/>
      <c r="JB36" s="219"/>
      <c r="JC36" s="219"/>
      <c r="JD36" s="219"/>
      <c r="JE36" s="219"/>
      <c r="JF36" s="219"/>
      <c r="JG36" s="219"/>
      <c r="JH36" s="219"/>
      <c r="JI36" s="219"/>
      <c r="JJ36" s="219"/>
      <c r="JK36" s="219"/>
      <c r="JL36" s="219"/>
      <c r="JM36" s="219"/>
      <c r="JN36" s="219"/>
      <c r="JO36" s="219"/>
      <c r="JP36" s="219"/>
      <c r="JQ36" s="219"/>
      <c r="JR36" s="219"/>
      <c r="JS36" s="219"/>
      <c r="JT36" s="219"/>
      <c r="JU36" s="219"/>
      <c r="JV36" s="219"/>
      <c r="JW36" s="219"/>
      <c r="JX36" s="219"/>
      <c r="JY36" s="220"/>
      <c r="JZ36" s="218"/>
      <c r="KA36" s="219"/>
      <c r="KB36" s="219"/>
      <c r="KC36" s="219"/>
      <c r="KD36" s="219"/>
      <c r="KE36" s="219"/>
      <c r="KF36" s="219"/>
      <c r="KG36" s="219"/>
      <c r="KH36" s="219"/>
      <c r="KI36" s="219"/>
      <c r="KJ36" s="219"/>
      <c r="KK36" s="219"/>
      <c r="KL36" s="219"/>
      <c r="KM36" s="219"/>
      <c r="KN36" s="219"/>
      <c r="KO36" s="219"/>
      <c r="KP36" s="219"/>
      <c r="KQ36" s="219"/>
      <c r="KR36" s="219"/>
      <c r="KS36" s="219"/>
      <c r="KT36" s="219"/>
      <c r="KU36" s="219"/>
      <c r="KV36" s="219"/>
      <c r="KW36" s="219"/>
      <c r="KX36" s="219"/>
      <c r="KY36" s="219"/>
      <c r="KZ36" s="219"/>
      <c r="LA36" s="219"/>
      <c r="LB36" s="219"/>
      <c r="LC36" s="219"/>
      <c r="LD36" s="220"/>
      <c r="LE36" s="218"/>
      <c r="LF36" s="219"/>
      <c r="LG36" s="219"/>
      <c r="LH36" s="219"/>
      <c r="LI36" s="219"/>
      <c r="LJ36" s="219"/>
      <c r="LK36" s="219"/>
      <c r="LL36" s="219"/>
      <c r="LM36" s="219"/>
      <c r="LN36" s="219"/>
      <c r="LO36" s="219"/>
      <c r="LP36" s="219"/>
      <c r="LQ36" s="219"/>
      <c r="LR36" s="219"/>
      <c r="LS36" s="219"/>
      <c r="LT36" s="219"/>
      <c r="LU36" s="219"/>
      <c r="LV36" s="219"/>
      <c r="LW36" s="219"/>
      <c r="LX36" s="219"/>
      <c r="LY36" s="219"/>
      <c r="LZ36" s="219"/>
      <c r="MA36" s="219"/>
      <c r="MB36" s="219"/>
      <c r="MC36" s="219"/>
      <c r="MD36" s="219"/>
      <c r="ME36" s="219"/>
      <c r="MF36" s="219"/>
      <c r="MG36" s="219"/>
      <c r="MH36" s="220"/>
      <c r="MI36" s="218"/>
      <c r="MJ36" s="219"/>
      <c r="MK36" s="219"/>
      <c r="ML36" s="219"/>
      <c r="MM36" s="219"/>
      <c r="MN36" s="219"/>
      <c r="MO36" s="219"/>
      <c r="MP36" s="219"/>
      <c r="MQ36" s="219"/>
      <c r="MR36" s="219"/>
      <c r="MS36" s="219"/>
      <c r="MT36" s="219"/>
      <c r="MU36" s="219"/>
      <c r="MV36" s="219"/>
      <c r="MW36" s="219"/>
      <c r="MX36" s="219"/>
      <c r="MY36" s="219"/>
      <c r="MZ36" s="219"/>
      <c r="NA36" s="219"/>
      <c r="NB36" s="219"/>
      <c r="NC36" s="219"/>
      <c r="ND36" s="219"/>
      <c r="NE36" s="219"/>
      <c r="NF36" s="219"/>
      <c r="NG36" s="219"/>
      <c r="NH36" s="219"/>
      <c r="NI36" s="219"/>
      <c r="NJ36" s="219"/>
      <c r="NK36" s="219"/>
      <c r="NL36" s="219"/>
      <c r="NM36" s="220"/>
      <c r="NN36" s="218"/>
      <c r="NO36" s="219"/>
      <c r="NP36" s="219"/>
      <c r="NQ36" s="219"/>
      <c r="NR36" s="219"/>
      <c r="NS36" s="219"/>
      <c r="NT36" s="219"/>
      <c r="NU36" s="219"/>
      <c r="NV36" s="219"/>
      <c r="NW36" s="219"/>
      <c r="NX36" s="219"/>
      <c r="NY36" s="219"/>
      <c r="NZ36" s="219"/>
      <c r="OA36" s="219"/>
      <c r="OB36" s="219"/>
      <c r="OC36" s="219"/>
      <c r="OD36" s="219"/>
      <c r="OE36" s="219"/>
      <c r="OF36" s="219"/>
      <c r="OG36" s="219"/>
      <c r="OH36" s="219"/>
      <c r="OI36" s="219"/>
      <c r="OJ36" s="219"/>
      <c r="OK36" s="219"/>
      <c r="OL36" s="219"/>
      <c r="OM36" s="219"/>
      <c r="ON36" s="219"/>
      <c r="OO36" s="219"/>
      <c r="OP36" s="219"/>
      <c r="OQ36" s="220"/>
      <c r="OR36" s="218"/>
      <c r="OS36" s="219"/>
      <c r="OT36" s="219"/>
      <c r="OU36" s="219"/>
      <c r="OV36" s="219"/>
      <c r="OW36" s="219"/>
      <c r="OX36" s="219"/>
      <c r="OY36" s="219"/>
      <c r="OZ36" s="219"/>
      <c r="PA36" s="219"/>
      <c r="PB36" s="219"/>
      <c r="PC36" s="219"/>
      <c r="PD36" s="219"/>
      <c r="PE36" s="219"/>
      <c r="PF36" s="219"/>
      <c r="PG36" s="219"/>
      <c r="PH36" s="219"/>
      <c r="PI36" s="219"/>
      <c r="PJ36" s="219"/>
      <c r="PK36" s="219"/>
      <c r="PL36" s="219"/>
      <c r="PM36" s="219"/>
      <c r="PN36" s="219"/>
      <c r="PO36" s="219"/>
      <c r="PP36" s="219"/>
      <c r="PQ36" s="219"/>
      <c r="PR36" s="219"/>
      <c r="PS36" s="219"/>
      <c r="PT36" s="219"/>
      <c r="PU36" s="219"/>
      <c r="PV36" s="220"/>
      <c r="PW36" s="218"/>
      <c r="PX36" s="219"/>
      <c r="PY36" s="219"/>
      <c r="PZ36" s="219"/>
      <c r="QA36" s="219"/>
      <c r="QB36" s="219"/>
      <c r="QC36" s="219"/>
      <c r="QD36" s="219"/>
      <c r="QE36" s="219"/>
      <c r="QF36" s="219"/>
      <c r="QG36" s="219"/>
      <c r="QH36" s="219"/>
      <c r="QI36" s="219"/>
      <c r="QJ36" s="219"/>
      <c r="QK36" s="219"/>
      <c r="QL36" s="219"/>
      <c r="QM36" s="219"/>
      <c r="QN36" s="219"/>
      <c r="QO36" s="219"/>
      <c r="QP36" s="219"/>
      <c r="QQ36" s="219"/>
      <c r="QR36" s="219"/>
      <c r="QS36" s="219"/>
      <c r="QT36" s="219"/>
      <c r="QU36" s="219"/>
      <c r="QV36" s="219"/>
      <c r="QW36" s="219"/>
      <c r="QX36" s="219"/>
      <c r="QY36" s="219"/>
      <c r="QZ36" s="219"/>
      <c r="RA36" s="220"/>
      <c r="RB36" s="218"/>
      <c r="RC36" s="219"/>
      <c r="RD36" s="219"/>
      <c r="RE36" s="219"/>
      <c r="RF36" s="219"/>
      <c r="RG36" s="219"/>
      <c r="RH36" s="219"/>
      <c r="RI36" s="219"/>
      <c r="RJ36" s="219"/>
      <c r="RK36" s="219"/>
      <c r="RL36" s="219"/>
      <c r="RM36" s="219"/>
      <c r="RN36" s="219"/>
      <c r="RO36" s="219"/>
      <c r="RP36" s="219"/>
      <c r="RQ36" s="219"/>
      <c r="RR36" s="219"/>
      <c r="RS36" s="219"/>
      <c r="RT36" s="219"/>
      <c r="RU36" s="219"/>
      <c r="RV36" s="219"/>
      <c r="RW36" s="219"/>
      <c r="RX36" s="219"/>
      <c r="RY36" s="219"/>
      <c r="RZ36" s="219"/>
      <c r="SA36" s="219"/>
      <c r="SB36" s="219"/>
      <c r="SC36" s="219"/>
      <c r="SD36" s="219"/>
      <c r="SE36" s="220"/>
      <c r="SF36" s="218"/>
      <c r="SG36" s="219"/>
      <c r="SH36" s="219"/>
      <c r="SI36" s="219"/>
      <c r="SJ36" s="219"/>
      <c r="SK36" s="219"/>
      <c r="SL36" s="219"/>
      <c r="SM36" s="219"/>
      <c r="SN36" s="219"/>
      <c r="SO36" s="219"/>
      <c r="SP36" s="219"/>
      <c r="SQ36" s="219"/>
      <c r="SR36" s="219"/>
      <c r="SS36" s="219"/>
      <c r="ST36" s="219"/>
      <c r="SU36" s="219"/>
      <c r="SV36" s="219"/>
      <c r="SW36" s="219"/>
      <c r="SX36" s="219"/>
      <c r="SY36" s="219"/>
      <c r="SZ36" s="219"/>
      <c r="TA36" s="219"/>
      <c r="TB36" s="219"/>
      <c r="TC36" s="219"/>
      <c r="TD36" s="219"/>
      <c r="TE36" s="219"/>
      <c r="TF36" s="219"/>
      <c r="TG36" s="219"/>
      <c r="TH36" s="219"/>
      <c r="TI36" s="219"/>
      <c r="TJ36" s="220"/>
      <c r="TK36" s="218"/>
      <c r="TL36" s="219"/>
      <c r="TM36" s="219"/>
      <c r="TN36" s="219"/>
      <c r="TO36" s="219"/>
      <c r="TP36" s="219"/>
      <c r="TQ36" s="219"/>
      <c r="TR36" s="219"/>
      <c r="TS36" s="219"/>
      <c r="TT36" s="219"/>
      <c r="TU36" s="219"/>
      <c r="TV36" s="219"/>
      <c r="TW36" s="219"/>
      <c r="TX36" s="219"/>
      <c r="TY36" s="219"/>
      <c r="TZ36" s="219"/>
      <c r="UA36" s="219"/>
      <c r="UB36" s="219"/>
      <c r="UC36" s="219"/>
      <c r="UD36" s="219"/>
      <c r="UE36" s="219"/>
      <c r="UF36" s="219"/>
      <c r="UG36" s="219"/>
      <c r="UH36" s="219"/>
      <c r="UI36" s="219"/>
      <c r="UJ36" s="219"/>
      <c r="UK36" s="219"/>
      <c r="UL36" s="219"/>
      <c r="UM36" s="219"/>
      <c r="UN36" s="220"/>
      <c r="UO36" s="218"/>
      <c r="UP36" s="219"/>
      <c r="UQ36" s="219"/>
      <c r="UR36" s="219"/>
      <c r="US36" s="219"/>
      <c r="UT36" s="219"/>
      <c r="UU36" s="219"/>
      <c r="UV36" s="219"/>
      <c r="UW36" s="219"/>
      <c r="UX36" s="219"/>
      <c r="UY36" s="219"/>
      <c r="UZ36" s="219"/>
      <c r="VA36" s="219"/>
      <c r="VB36" s="219"/>
      <c r="VC36" s="219"/>
      <c r="VD36" s="219"/>
      <c r="VE36" s="219"/>
      <c r="VF36" s="219"/>
      <c r="VG36" s="219"/>
      <c r="VH36" s="219"/>
      <c r="VI36" s="219"/>
      <c r="VJ36" s="219"/>
      <c r="VK36" s="219"/>
      <c r="VL36" s="219"/>
      <c r="VM36" s="219"/>
      <c r="VN36" s="219"/>
      <c r="VO36" s="219"/>
      <c r="VP36" s="219"/>
      <c r="VQ36" s="219"/>
      <c r="VR36" s="219"/>
      <c r="VS36" s="220"/>
      <c r="VT36" s="246"/>
    </row>
    <row r="37" spans="1:592" s="258" customFormat="1" ht="15.95" customHeight="1">
      <c r="A37" s="432"/>
      <c r="B37" s="259" t="s">
        <v>1877</v>
      </c>
      <c r="C37" s="245"/>
      <c r="D37" s="224"/>
      <c r="E37" s="225">
        <f t="shared" si="9"/>
        <v>44977</v>
      </c>
      <c r="F37" s="225">
        <f t="shared" si="8"/>
        <v>44978</v>
      </c>
      <c r="G37" s="226">
        <v>2</v>
      </c>
      <c r="H37" s="227">
        <v>0</v>
      </c>
      <c r="I37" s="225">
        <f t="shared" si="4"/>
        <v>44976</v>
      </c>
      <c r="J37" s="228">
        <f t="shared" ca="1" si="0"/>
        <v>-21</v>
      </c>
      <c r="K37" s="229">
        <f t="shared" ca="1" si="7"/>
        <v>44957</v>
      </c>
      <c r="L37" s="217"/>
      <c r="M37" s="218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20"/>
      <c r="BV37" s="218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20"/>
      <c r="DA37" s="218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20"/>
      <c r="EE37" s="218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20"/>
      <c r="FJ37" s="218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20"/>
      <c r="GN37" s="218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  <c r="HD37" s="219"/>
      <c r="HE37" s="219"/>
      <c r="HF37" s="219"/>
      <c r="HG37" s="219"/>
      <c r="HH37" s="219"/>
      <c r="HI37" s="219"/>
      <c r="HJ37" s="219"/>
      <c r="HK37" s="219"/>
      <c r="HL37" s="219"/>
      <c r="HM37" s="219"/>
      <c r="HN37" s="219"/>
      <c r="HO37" s="219"/>
      <c r="HP37" s="219"/>
      <c r="HQ37" s="219"/>
      <c r="HR37" s="220"/>
      <c r="HS37" s="218"/>
      <c r="HT37" s="219"/>
      <c r="HU37" s="219"/>
      <c r="HV37" s="219"/>
      <c r="HW37" s="219"/>
      <c r="HX37" s="219"/>
      <c r="HY37" s="219"/>
      <c r="HZ37" s="219"/>
      <c r="IA37" s="219"/>
      <c r="IB37" s="219"/>
      <c r="IC37" s="219"/>
      <c r="ID37" s="219"/>
      <c r="IE37" s="219"/>
      <c r="IF37" s="219"/>
      <c r="IG37" s="219"/>
      <c r="IH37" s="219"/>
      <c r="II37" s="219"/>
      <c r="IJ37" s="219"/>
      <c r="IK37" s="219"/>
      <c r="IL37" s="219"/>
      <c r="IM37" s="219"/>
      <c r="IN37" s="219"/>
      <c r="IO37" s="219"/>
      <c r="IP37" s="219"/>
      <c r="IQ37" s="219"/>
      <c r="IR37" s="219"/>
      <c r="IS37" s="219"/>
      <c r="IT37" s="219"/>
      <c r="IU37" s="219"/>
      <c r="IV37" s="219"/>
      <c r="IW37" s="220"/>
      <c r="IX37" s="218"/>
      <c r="IY37" s="219"/>
      <c r="IZ37" s="219"/>
      <c r="JA37" s="219"/>
      <c r="JB37" s="219"/>
      <c r="JC37" s="219"/>
      <c r="JD37" s="219"/>
      <c r="JE37" s="219"/>
      <c r="JF37" s="219"/>
      <c r="JG37" s="219"/>
      <c r="JH37" s="219"/>
      <c r="JI37" s="219"/>
      <c r="JJ37" s="219"/>
      <c r="JK37" s="219"/>
      <c r="JL37" s="219"/>
      <c r="JM37" s="219"/>
      <c r="JN37" s="219"/>
      <c r="JO37" s="219"/>
      <c r="JP37" s="219"/>
      <c r="JQ37" s="219"/>
      <c r="JR37" s="219"/>
      <c r="JS37" s="219"/>
      <c r="JT37" s="219"/>
      <c r="JU37" s="219"/>
      <c r="JV37" s="219"/>
      <c r="JW37" s="219"/>
      <c r="JX37" s="219"/>
      <c r="JY37" s="220"/>
      <c r="JZ37" s="218"/>
      <c r="KA37" s="219"/>
      <c r="KB37" s="219"/>
      <c r="KC37" s="219"/>
      <c r="KD37" s="219"/>
      <c r="KE37" s="219"/>
      <c r="KF37" s="219"/>
      <c r="KG37" s="219"/>
      <c r="KH37" s="219"/>
      <c r="KI37" s="219"/>
      <c r="KJ37" s="219"/>
      <c r="KK37" s="219"/>
      <c r="KL37" s="219"/>
      <c r="KM37" s="219"/>
      <c r="KN37" s="219"/>
      <c r="KO37" s="219"/>
      <c r="KP37" s="219"/>
      <c r="KQ37" s="219"/>
      <c r="KR37" s="219"/>
      <c r="KS37" s="219"/>
      <c r="KT37" s="219"/>
      <c r="KU37" s="219"/>
      <c r="KV37" s="219"/>
      <c r="KW37" s="219"/>
      <c r="KX37" s="219"/>
      <c r="KY37" s="219"/>
      <c r="KZ37" s="219"/>
      <c r="LA37" s="219"/>
      <c r="LB37" s="219"/>
      <c r="LC37" s="219"/>
      <c r="LD37" s="220"/>
      <c r="LE37" s="218"/>
      <c r="LF37" s="219"/>
      <c r="LG37" s="219"/>
      <c r="LH37" s="219"/>
      <c r="LI37" s="219"/>
      <c r="LJ37" s="219"/>
      <c r="LK37" s="219"/>
      <c r="LL37" s="219"/>
      <c r="LM37" s="219"/>
      <c r="LN37" s="219"/>
      <c r="LO37" s="219"/>
      <c r="LP37" s="219"/>
      <c r="LQ37" s="219"/>
      <c r="LR37" s="219"/>
      <c r="LS37" s="219"/>
      <c r="LT37" s="219"/>
      <c r="LU37" s="219"/>
      <c r="LV37" s="219"/>
      <c r="LW37" s="219"/>
      <c r="LX37" s="219"/>
      <c r="LY37" s="219"/>
      <c r="LZ37" s="219"/>
      <c r="MA37" s="219"/>
      <c r="MB37" s="219"/>
      <c r="MC37" s="219"/>
      <c r="MD37" s="219"/>
      <c r="ME37" s="219"/>
      <c r="MF37" s="219"/>
      <c r="MG37" s="219"/>
      <c r="MH37" s="220"/>
      <c r="MI37" s="218"/>
      <c r="MJ37" s="219"/>
      <c r="MK37" s="219"/>
      <c r="ML37" s="219"/>
      <c r="MM37" s="219"/>
      <c r="MN37" s="219"/>
      <c r="MO37" s="219"/>
      <c r="MP37" s="219"/>
      <c r="MQ37" s="219"/>
      <c r="MR37" s="219"/>
      <c r="MS37" s="219"/>
      <c r="MT37" s="219"/>
      <c r="MU37" s="219"/>
      <c r="MV37" s="219"/>
      <c r="MW37" s="219"/>
      <c r="MX37" s="219"/>
      <c r="MY37" s="219"/>
      <c r="MZ37" s="219"/>
      <c r="NA37" s="219"/>
      <c r="NB37" s="219"/>
      <c r="NC37" s="219"/>
      <c r="ND37" s="219"/>
      <c r="NE37" s="219"/>
      <c r="NF37" s="219"/>
      <c r="NG37" s="219"/>
      <c r="NH37" s="219"/>
      <c r="NI37" s="219"/>
      <c r="NJ37" s="219"/>
      <c r="NK37" s="219"/>
      <c r="NL37" s="219"/>
      <c r="NM37" s="220"/>
      <c r="NN37" s="218"/>
      <c r="NO37" s="219"/>
      <c r="NP37" s="219"/>
      <c r="NQ37" s="219"/>
      <c r="NR37" s="219"/>
      <c r="NS37" s="219"/>
      <c r="NT37" s="219"/>
      <c r="NU37" s="219"/>
      <c r="NV37" s="219"/>
      <c r="NW37" s="219"/>
      <c r="NX37" s="219"/>
      <c r="NY37" s="219"/>
      <c r="NZ37" s="219"/>
      <c r="OA37" s="219"/>
      <c r="OB37" s="219"/>
      <c r="OC37" s="219"/>
      <c r="OD37" s="219"/>
      <c r="OE37" s="219"/>
      <c r="OF37" s="219"/>
      <c r="OG37" s="219"/>
      <c r="OH37" s="219"/>
      <c r="OI37" s="219"/>
      <c r="OJ37" s="219"/>
      <c r="OK37" s="219"/>
      <c r="OL37" s="219"/>
      <c r="OM37" s="219"/>
      <c r="ON37" s="219"/>
      <c r="OO37" s="219"/>
      <c r="OP37" s="219"/>
      <c r="OQ37" s="220"/>
      <c r="OR37" s="218"/>
      <c r="OS37" s="219"/>
      <c r="OT37" s="219"/>
      <c r="OU37" s="219"/>
      <c r="OV37" s="219"/>
      <c r="OW37" s="219"/>
      <c r="OX37" s="219"/>
      <c r="OY37" s="219"/>
      <c r="OZ37" s="219"/>
      <c r="PA37" s="219"/>
      <c r="PB37" s="219"/>
      <c r="PC37" s="219"/>
      <c r="PD37" s="219"/>
      <c r="PE37" s="219"/>
      <c r="PF37" s="219"/>
      <c r="PG37" s="219"/>
      <c r="PH37" s="219"/>
      <c r="PI37" s="219"/>
      <c r="PJ37" s="219"/>
      <c r="PK37" s="219"/>
      <c r="PL37" s="219"/>
      <c r="PM37" s="219"/>
      <c r="PN37" s="219"/>
      <c r="PO37" s="219"/>
      <c r="PP37" s="219"/>
      <c r="PQ37" s="219"/>
      <c r="PR37" s="219"/>
      <c r="PS37" s="219"/>
      <c r="PT37" s="219"/>
      <c r="PU37" s="219"/>
      <c r="PV37" s="220"/>
      <c r="PW37" s="218"/>
      <c r="PX37" s="219"/>
      <c r="PY37" s="219"/>
      <c r="PZ37" s="219"/>
      <c r="QA37" s="219"/>
      <c r="QB37" s="219"/>
      <c r="QC37" s="219"/>
      <c r="QD37" s="219"/>
      <c r="QE37" s="219"/>
      <c r="QF37" s="219"/>
      <c r="QG37" s="219"/>
      <c r="QH37" s="219"/>
      <c r="QI37" s="219"/>
      <c r="QJ37" s="219"/>
      <c r="QK37" s="219"/>
      <c r="QL37" s="219"/>
      <c r="QM37" s="219"/>
      <c r="QN37" s="219"/>
      <c r="QO37" s="219"/>
      <c r="QP37" s="219"/>
      <c r="QQ37" s="219"/>
      <c r="QR37" s="219"/>
      <c r="QS37" s="219"/>
      <c r="QT37" s="219"/>
      <c r="QU37" s="219"/>
      <c r="QV37" s="219"/>
      <c r="QW37" s="219"/>
      <c r="QX37" s="219"/>
      <c r="QY37" s="219"/>
      <c r="QZ37" s="219"/>
      <c r="RA37" s="220"/>
      <c r="RB37" s="218"/>
      <c r="RC37" s="219"/>
      <c r="RD37" s="219"/>
      <c r="RE37" s="219"/>
      <c r="RF37" s="219"/>
      <c r="RG37" s="219"/>
      <c r="RH37" s="219"/>
      <c r="RI37" s="219"/>
      <c r="RJ37" s="219"/>
      <c r="RK37" s="219"/>
      <c r="RL37" s="219"/>
      <c r="RM37" s="219"/>
      <c r="RN37" s="219"/>
      <c r="RO37" s="219"/>
      <c r="RP37" s="219"/>
      <c r="RQ37" s="219"/>
      <c r="RR37" s="219"/>
      <c r="RS37" s="219"/>
      <c r="RT37" s="219"/>
      <c r="RU37" s="219"/>
      <c r="RV37" s="219"/>
      <c r="RW37" s="219"/>
      <c r="RX37" s="219"/>
      <c r="RY37" s="219"/>
      <c r="RZ37" s="219"/>
      <c r="SA37" s="219"/>
      <c r="SB37" s="219"/>
      <c r="SC37" s="219"/>
      <c r="SD37" s="219"/>
      <c r="SE37" s="220"/>
      <c r="SF37" s="218"/>
      <c r="SG37" s="219"/>
      <c r="SH37" s="219"/>
      <c r="SI37" s="219"/>
      <c r="SJ37" s="219"/>
      <c r="SK37" s="219"/>
      <c r="SL37" s="219"/>
      <c r="SM37" s="219"/>
      <c r="SN37" s="219"/>
      <c r="SO37" s="219"/>
      <c r="SP37" s="219"/>
      <c r="SQ37" s="219"/>
      <c r="SR37" s="219"/>
      <c r="SS37" s="219"/>
      <c r="ST37" s="219"/>
      <c r="SU37" s="219"/>
      <c r="SV37" s="219"/>
      <c r="SW37" s="219"/>
      <c r="SX37" s="219"/>
      <c r="SY37" s="219"/>
      <c r="SZ37" s="219"/>
      <c r="TA37" s="219"/>
      <c r="TB37" s="219"/>
      <c r="TC37" s="219"/>
      <c r="TD37" s="219"/>
      <c r="TE37" s="219"/>
      <c r="TF37" s="219"/>
      <c r="TG37" s="219"/>
      <c r="TH37" s="219"/>
      <c r="TI37" s="219"/>
      <c r="TJ37" s="220"/>
      <c r="TK37" s="218"/>
      <c r="TL37" s="219"/>
      <c r="TM37" s="219"/>
      <c r="TN37" s="219"/>
      <c r="TO37" s="219"/>
      <c r="TP37" s="219"/>
      <c r="TQ37" s="219"/>
      <c r="TR37" s="219"/>
      <c r="TS37" s="219"/>
      <c r="TT37" s="219"/>
      <c r="TU37" s="219"/>
      <c r="TV37" s="219"/>
      <c r="TW37" s="219"/>
      <c r="TX37" s="219"/>
      <c r="TY37" s="219"/>
      <c r="TZ37" s="219"/>
      <c r="UA37" s="219"/>
      <c r="UB37" s="219"/>
      <c r="UC37" s="219"/>
      <c r="UD37" s="219"/>
      <c r="UE37" s="219"/>
      <c r="UF37" s="219"/>
      <c r="UG37" s="219"/>
      <c r="UH37" s="219"/>
      <c r="UI37" s="219"/>
      <c r="UJ37" s="219"/>
      <c r="UK37" s="219"/>
      <c r="UL37" s="219"/>
      <c r="UM37" s="219"/>
      <c r="UN37" s="220"/>
      <c r="UO37" s="218"/>
      <c r="UP37" s="219"/>
      <c r="UQ37" s="219"/>
      <c r="UR37" s="219"/>
      <c r="US37" s="219"/>
      <c r="UT37" s="219"/>
      <c r="UU37" s="219"/>
      <c r="UV37" s="219"/>
      <c r="UW37" s="219"/>
      <c r="UX37" s="219"/>
      <c r="UY37" s="219"/>
      <c r="UZ37" s="219"/>
      <c r="VA37" s="219"/>
      <c r="VB37" s="219"/>
      <c r="VC37" s="219"/>
      <c r="VD37" s="219"/>
      <c r="VE37" s="219"/>
      <c r="VF37" s="219"/>
      <c r="VG37" s="219"/>
      <c r="VH37" s="219"/>
      <c r="VI37" s="219"/>
      <c r="VJ37" s="219"/>
      <c r="VK37" s="219"/>
      <c r="VL37" s="219"/>
      <c r="VM37" s="219"/>
      <c r="VN37" s="219"/>
      <c r="VO37" s="219"/>
      <c r="VP37" s="219"/>
      <c r="VQ37" s="219"/>
      <c r="VR37" s="219"/>
      <c r="VS37" s="220"/>
      <c r="VT37" s="246"/>
    </row>
    <row r="38" spans="1:592" s="258" customFormat="1" ht="15.95" customHeight="1">
      <c r="A38" s="432"/>
      <c r="B38" s="259" t="s">
        <v>1878</v>
      </c>
      <c r="C38" s="245"/>
      <c r="D38" s="224"/>
      <c r="E38" s="225">
        <f t="shared" si="9"/>
        <v>44979</v>
      </c>
      <c r="F38" s="225">
        <f t="shared" si="8"/>
        <v>44980</v>
      </c>
      <c r="G38" s="226">
        <v>2</v>
      </c>
      <c r="H38" s="227">
        <v>0</v>
      </c>
      <c r="I38" s="225">
        <f t="shared" si="4"/>
        <v>44978</v>
      </c>
      <c r="J38" s="228">
        <f t="shared" ca="1" si="0"/>
        <v>-23</v>
      </c>
      <c r="K38" s="229">
        <f t="shared" ca="1" si="7"/>
        <v>44957</v>
      </c>
      <c r="L38" s="217"/>
      <c r="M38" s="218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2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20"/>
      <c r="BV38" s="218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20"/>
      <c r="DA38" s="218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20"/>
      <c r="EE38" s="218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20"/>
      <c r="FJ38" s="218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20"/>
      <c r="GN38" s="218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20"/>
      <c r="HS38" s="218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  <c r="IU38" s="219"/>
      <c r="IV38" s="219"/>
      <c r="IW38" s="220"/>
      <c r="IX38" s="218"/>
      <c r="IY38" s="219"/>
      <c r="IZ38" s="219"/>
      <c r="JA38" s="219"/>
      <c r="JB38" s="219"/>
      <c r="JC38" s="219"/>
      <c r="JD38" s="219"/>
      <c r="JE38" s="219"/>
      <c r="JF38" s="219"/>
      <c r="JG38" s="219"/>
      <c r="JH38" s="219"/>
      <c r="JI38" s="219"/>
      <c r="JJ38" s="219"/>
      <c r="JK38" s="219"/>
      <c r="JL38" s="219"/>
      <c r="JM38" s="219"/>
      <c r="JN38" s="219"/>
      <c r="JO38" s="219"/>
      <c r="JP38" s="219"/>
      <c r="JQ38" s="219"/>
      <c r="JR38" s="219"/>
      <c r="JS38" s="219"/>
      <c r="JT38" s="219"/>
      <c r="JU38" s="219"/>
      <c r="JV38" s="219"/>
      <c r="JW38" s="219"/>
      <c r="JX38" s="219"/>
      <c r="JY38" s="220"/>
      <c r="JZ38" s="218"/>
      <c r="KA38" s="219"/>
      <c r="KB38" s="219"/>
      <c r="KC38" s="219"/>
      <c r="KD38" s="219"/>
      <c r="KE38" s="219"/>
      <c r="KF38" s="219"/>
      <c r="KG38" s="219"/>
      <c r="KH38" s="219"/>
      <c r="KI38" s="219"/>
      <c r="KJ38" s="219"/>
      <c r="KK38" s="219"/>
      <c r="KL38" s="219"/>
      <c r="KM38" s="219"/>
      <c r="KN38" s="219"/>
      <c r="KO38" s="219"/>
      <c r="KP38" s="219"/>
      <c r="KQ38" s="219"/>
      <c r="KR38" s="219"/>
      <c r="KS38" s="219"/>
      <c r="KT38" s="219"/>
      <c r="KU38" s="219"/>
      <c r="KV38" s="219"/>
      <c r="KW38" s="219"/>
      <c r="KX38" s="219"/>
      <c r="KY38" s="219"/>
      <c r="KZ38" s="219"/>
      <c r="LA38" s="219"/>
      <c r="LB38" s="219"/>
      <c r="LC38" s="219"/>
      <c r="LD38" s="220"/>
      <c r="LE38" s="218"/>
      <c r="LF38" s="219"/>
      <c r="LG38" s="219"/>
      <c r="LH38" s="219"/>
      <c r="LI38" s="219"/>
      <c r="LJ38" s="219"/>
      <c r="LK38" s="219"/>
      <c r="LL38" s="219"/>
      <c r="LM38" s="219"/>
      <c r="LN38" s="219"/>
      <c r="LO38" s="219"/>
      <c r="LP38" s="219"/>
      <c r="LQ38" s="219"/>
      <c r="LR38" s="219"/>
      <c r="LS38" s="219"/>
      <c r="LT38" s="219"/>
      <c r="LU38" s="219"/>
      <c r="LV38" s="219"/>
      <c r="LW38" s="219"/>
      <c r="LX38" s="219"/>
      <c r="LY38" s="219"/>
      <c r="LZ38" s="219"/>
      <c r="MA38" s="219"/>
      <c r="MB38" s="219"/>
      <c r="MC38" s="219"/>
      <c r="MD38" s="219"/>
      <c r="ME38" s="219"/>
      <c r="MF38" s="219"/>
      <c r="MG38" s="219"/>
      <c r="MH38" s="220"/>
      <c r="MI38" s="218"/>
      <c r="MJ38" s="219"/>
      <c r="MK38" s="219"/>
      <c r="ML38" s="219"/>
      <c r="MM38" s="219"/>
      <c r="MN38" s="219"/>
      <c r="MO38" s="219"/>
      <c r="MP38" s="219"/>
      <c r="MQ38" s="219"/>
      <c r="MR38" s="219"/>
      <c r="MS38" s="219"/>
      <c r="MT38" s="219"/>
      <c r="MU38" s="219"/>
      <c r="MV38" s="219"/>
      <c r="MW38" s="219"/>
      <c r="MX38" s="219"/>
      <c r="MY38" s="219"/>
      <c r="MZ38" s="219"/>
      <c r="NA38" s="219"/>
      <c r="NB38" s="219"/>
      <c r="NC38" s="219"/>
      <c r="ND38" s="219"/>
      <c r="NE38" s="219"/>
      <c r="NF38" s="219"/>
      <c r="NG38" s="219"/>
      <c r="NH38" s="219"/>
      <c r="NI38" s="219"/>
      <c r="NJ38" s="219"/>
      <c r="NK38" s="219"/>
      <c r="NL38" s="219"/>
      <c r="NM38" s="220"/>
      <c r="NN38" s="218"/>
      <c r="NO38" s="219"/>
      <c r="NP38" s="219"/>
      <c r="NQ38" s="219"/>
      <c r="NR38" s="219"/>
      <c r="NS38" s="219"/>
      <c r="NT38" s="219"/>
      <c r="NU38" s="219"/>
      <c r="NV38" s="219"/>
      <c r="NW38" s="219"/>
      <c r="NX38" s="219"/>
      <c r="NY38" s="219"/>
      <c r="NZ38" s="219"/>
      <c r="OA38" s="219"/>
      <c r="OB38" s="219"/>
      <c r="OC38" s="219"/>
      <c r="OD38" s="219"/>
      <c r="OE38" s="219"/>
      <c r="OF38" s="219"/>
      <c r="OG38" s="219"/>
      <c r="OH38" s="219"/>
      <c r="OI38" s="219"/>
      <c r="OJ38" s="219"/>
      <c r="OK38" s="219"/>
      <c r="OL38" s="219"/>
      <c r="OM38" s="219"/>
      <c r="ON38" s="219"/>
      <c r="OO38" s="219"/>
      <c r="OP38" s="219"/>
      <c r="OQ38" s="220"/>
      <c r="OR38" s="218"/>
      <c r="OS38" s="219"/>
      <c r="OT38" s="219"/>
      <c r="OU38" s="219"/>
      <c r="OV38" s="219"/>
      <c r="OW38" s="219"/>
      <c r="OX38" s="219"/>
      <c r="OY38" s="219"/>
      <c r="OZ38" s="219"/>
      <c r="PA38" s="219"/>
      <c r="PB38" s="219"/>
      <c r="PC38" s="219"/>
      <c r="PD38" s="219"/>
      <c r="PE38" s="219"/>
      <c r="PF38" s="219"/>
      <c r="PG38" s="219"/>
      <c r="PH38" s="219"/>
      <c r="PI38" s="219"/>
      <c r="PJ38" s="219"/>
      <c r="PK38" s="219"/>
      <c r="PL38" s="219"/>
      <c r="PM38" s="219"/>
      <c r="PN38" s="219"/>
      <c r="PO38" s="219"/>
      <c r="PP38" s="219"/>
      <c r="PQ38" s="219"/>
      <c r="PR38" s="219"/>
      <c r="PS38" s="219"/>
      <c r="PT38" s="219"/>
      <c r="PU38" s="219"/>
      <c r="PV38" s="220"/>
      <c r="PW38" s="218"/>
      <c r="PX38" s="219"/>
      <c r="PY38" s="219"/>
      <c r="PZ38" s="219"/>
      <c r="QA38" s="219"/>
      <c r="QB38" s="219"/>
      <c r="QC38" s="219"/>
      <c r="QD38" s="219"/>
      <c r="QE38" s="219"/>
      <c r="QF38" s="219"/>
      <c r="QG38" s="219"/>
      <c r="QH38" s="219"/>
      <c r="QI38" s="219"/>
      <c r="QJ38" s="219"/>
      <c r="QK38" s="219"/>
      <c r="QL38" s="219"/>
      <c r="QM38" s="219"/>
      <c r="QN38" s="219"/>
      <c r="QO38" s="219"/>
      <c r="QP38" s="219"/>
      <c r="QQ38" s="219"/>
      <c r="QR38" s="219"/>
      <c r="QS38" s="219"/>
      <c r="QT38" s="219"/>
      <c r="QU38" s="219"/>
      <c r="QV38" s="219"/>
      <c r="QW38" s="219"/>
      <c r="QX38" s="219"/>
      <c r="QY38" s="219"/>
      <c r="QZ38" s="219"/>
      <c r="RA38" s="220"/>
      <c r="RB38" s="218"/>
      <c r="RC38" s="219"/>
      <c r="RD38" s="219"/>
      <c r="RE38" s="219"/>
      <c r="RF38" s="219"/>
      <c r="RG38" s="219"/>
      <c r="RH38" s="219"/>
      <c r="RI38" s="219"/>
      <c r="RJ38" s="219"/>
      <c r="RK38" s="219"/>
      <c r="RL38" s="219"/>
      <c r="RM38" s="219"/>
      <c r="RN38" s="219"/>
      <c r="RO38" s="219"/>
      <c r="RP38" s="219"/>
      <c r="RQ38" s="219"/>
      <c r="RR38" s="219"/>
      <c r="RS38" s="219"/>
      <c r="RT38" s="219"/>
      <c r="RU38" s="219"/>
      <c r="RV38" s="219"/>
      <c r="RW38" s="219"/>
      <c r="RX38" s="219"/>
      <c r="RY38" s="219"/>
      <c r="RZ38" s="219"/>
      <c r="SA38" s="219"/>
      <c r="SB38" s="219"/>
      <c r="SC38" s="219"/>
      <c r="SD38" s="219"/>
      <c r="SE38" s="220"/>
      <c r="SF38" s="218"/>
      <c r="SG38" s="219"/>
      <c r="SH38" s="219"/>
      <c r="SI38" s="219"/>
      <c r="SJ38" s="219"/>
      <c r="SK38" s="219"/>
      <c r="SL38" s="219"/>
      <c r="SM38" s="219"/>
      <c r="SN38" s="219"/>
      <c r="SO38" s="219"/>
      <c r="SP38" s="219"/>
      <c r="SQ38" s="219"/>
      <c r="SR38" s="219"/>
      <c r="SS38" s="219"/>
      <c r="ST38" s="219"/>
      <c r="SU38" s="219"/>
      <c r="SV38" s="219"/>
      <c r="SW38" s="219"/>
      <c r="SX38" s="219"/>
      <c r="SY38" s="219"/>
      <c r="SZ38" s="219"/>
      <c r="TA38" s="219"/>
      <c r="TB38" s="219"/>
      <c r="TC38" s="219"/>
      <c r="TD38" s="219"/>
      <c r="TE38" s="219"/>
      <c r="TF38" s="219"/>
      <c r="TG38" s="219"/>
      <c r="TH38" s="219"/>
      <c r="TI38" s="219"/>
      <c r="TJ38" s="220"/>
      <c r="TK38" s="218"/>
      <c r="TL38" s="219"/>
      <c r="TM38" s="219"/>
      <c r="TN38" s="219"/>
      <c r="TO38" s="219"/>
      <c r="TP38" s="219"/>
      <c r="TQ38" s="219"/>
      <c r="TR38" s="219"/>
      <c r="TS38" s="219"/>
      <c r="TT38" s="219"/>
      <c r="TU38" s="219"/>
      <c r="TV38" s="219"/>
      <c r="TW38" s="219"/>
      <c r="TX38" s="219"/>
      <c r="TY38" s="219"/>
      <c r="TZ38" s="219"/>
      <c r="UA38" s="219"/>
      <c r="UB38" s="219"/>
      <c r="UC38" s="219"/>
      <c r="UD38" s="219"/>
      <c r="UE38" s="219"/>
      <c r="UF38" s="219"/>
      <c r="UG38" s="219"/>
      <c r="UH38" s="219"/>
      <c r="UI38" s="219"/>
      <c r="UJ38" s="219"/>
      <c r="UK38" s="219"/>
      <c r="UL38" s="219"/>
      <c r="UM38" s="219"/>
      <c r="UN38" s="220"/>
      <c r="UO38" s="218"/>
      <c r="UP38" s="219"/>
      <c r="UQ38" s="219"/>
      <c r="UR38" s="219"/>
      <c r="US38" s="219"/>
      <c r="UT38" s="219"/>
      <c r="UU38" s="219"/>
      <c r="UV38" s="219"/>
      <c r="UW38" s="219"/>
      <c r="UX38" s="219"/>
      <c r="UY38" s="219"/>
      <c r="UZ38" s="219"/>
      <c r="VA38" s="219"/>
      <c r="VB38" s="219"/>
      <c r="VC38" s="219"/>
      <c r="VD38" s="219"/>
      <c r="VE38" s="219"/>
      <c r="VF38" s="219"/>
      <c r="VG38" s="219"/>
      <c r="VH38" s="219"/>
      <c r="VI38" s="219"/>
      <c r="VJ38" s="219"/>
      <c r="VK38" s="219"/>
      <c r="VL38" s="219"/>
      <c r="VM38" s="219"/>
      <c r="VN38" s="219"/>
      <c r="VO38" s="219"/>
      <c r="VP38" s="219"/>
      <c r="VQ38" s="219"/>
      <c r="VR38" s="219"/>
      <c r="VS38" s="220"/>
      <c r="VT38" s="246"/>
    </row>
    <row r="39" spans="1:592" s="258" customFormat="1" ht="15.95" customHeight="1">
      <c r="A39" s="432"/>
      <c r="B39" s="259" t="s">
        <v>1879</v>
      </c>
      <c r="C39" s="245"/>
      <c r="D39" s="224"/>
      <c r="E39" s="225">
        <f t="shared" si="9"/>
        <v>44981</v>
      </c>
      <c r="F39" s="225">
        <f t="shared" si="8"/>
        <v>44982</v>
      </c>
      <c r="G39" s="226">
        <v>2</v>
      </c>
      <c r="H39" s="227">
        <v>0</v>
      </c>
      <c r="I39" s="225">
        <f t="shared" si="4"/>
        <v>44980</v>
      </c>
      <c r="J39" s="228">
        <f t="shared" ca="1" si="0"/>
        <v>-25</v>
      </c>
      <c r="K39" s="229">
        <f t="shared" ca="1" si="7"/>
        <v>44957</v>
      </c>
      <c r="L39" s="217"/>
      <c r="M39" s="218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2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20"/>
      <c r="BV39" s="218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20"/>
      <c r="DA39" s="218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20"/>
      <c r="EE39" s="218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20"/>
      <c r="FJ39" s="218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20"/>
      <c r="GN39" s="218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20"/>
      <c r="HS39" s="218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  <c r="IW39" s="220"/>
      <c r="IX39" s="218"/>
      <c r="IY39" s="219"/>
      <c r="IZ39" s="219"/>
      <c r="JA39" s="219"/>
      <c r="JB39" s="219"/>
      <c r="JC39" s="219"/>
      <c r="JD39" s="219"/>
      <c r="JE39" s="219"/>
      <c r="JF39" s="219"/>
      <c r="JG39" s="219"/>
      <c r="JH39" s="219"/>
      <c r="JI39" s="219"/>
      <c r="JJ39" s="219"/>
      <c r="JK39" s="219"/>
      <c r="JL39" s="219"/>
      <c r="JM39" s="219"/>
      <c r="JN39" s="219"/>
      <c r="JO39" s="219"/>
      <c r="JP39" s="219"/>
      <c r="JQ39" s="219"/>
      <c r="JR39" s="219"/>
      <c r="JS39" s="219"/>
      <c r="JT39" s="219"/>
      <c r="JU39" s="219"/>
      <c r="JV39" s="219"/>
      <c r="JW39" s="219"/>
      <c r="JX39" s="219"/>
      <c r="JY39" s="220"/>
      <c r="JZ39" s="218"/>
      <c r="KA39" s="219"/>
      <c r="KB39" s="219"/>
      <c r="KC39" s="219"/>
      <c r="KD39" s="219"/>
      <c r="KE39" s="219"/>
      <c r="KF39" s="219"/>
      <c r="KG39" s="219"/>
      <c r="KH39" s="219"/>
      <c r="KI39" s="219"/>
      <c r="KJ39" s="219"/>
      <c r="KK39" s="219"/>
      <c r="KL39" s="219"/>
      <c r="KM39" s="219"/>
      <c r="KN39" s="219"/>
      <c r="KO39" s="219"/>
      <c r="KP39" s="219"/>
      <c r="KQ39" s="219"/>
      <c r="KR39" s="219"/>
      <c r="KS39" s="219"/>
      <c r="KT39" s="219"/>
      <c r="KU39" s="219"/>
      <c r="KV39" s="219"/>
      <c r="KW39" s="219"/>
      <c r="KX39" s="219"/>
      <c r="KY39" s="219"/>
      <c r="KZ39" s="219"/>
      <c r="LA39" s="219"/>
      <c r="LB39" s="219"/>
      <c r="LC39" s="219"/>
      <c r="LD39" s="220"/>
      <c r="LE39" s="218"/>
      <c r="LF39" s="219"/>
      <c r="LG39" s="219"/>
      <c r="LH39" s="219"/>
      <c r="LI39" s="219"/>
      <c r="LJ39" s="219"/>
      <c r="LK39" s="219"/>
      <c r="LL39" s="219"/>
      <c r="LM39" s="219"/>
      <c r="LN39" s="219"/>
      <c r="LO39" s="219"/>
      <c r="LP39" s="219"/>
      <c r="LQ39" s="219"/>
      <c r="LR39" s="219"/>
      <c r="LS39" s="219"/>
      <c r="LT39" s="219"/>
      <c r="LU39" s="219"/>
      <c r="LV39" s="219"/>
      <c r="LW39" s="219"/>
      <c r="LX39" s="219"/>
      <c r="LY39" s="219"/>
      <c r="LZ39" s="219"/>
      <c r="MA39" s="219"/>
      <c r="MB39" s="219"/>
      <c r="MC39" s="219"/>
      <c r="MD39" s="219"/>
      <c r="ME39" s="219"/>
      <c r="MF39" s="219"/>
      <c r="MG39" s="219"/>
      <c r="MH39" s="220"/>
      <c r="MI39" s="218"/>
      <c r="MJ39" s="219"/>
      <c r="MK39" s="219"/>
      <c r="ML39" s="219"/>
      <c r="MM39" s="219"/>
      <c r="MN39" s="219"/>
      <c r="MO39" s="219"/>
      <c r="MP39" s="219"/>
      <c r="MQ39" s="219"/>
      <c r="MR39" s="219"/>
      <c r="MS39" s="219"/>
      <c r="MT39" s="219"/>
      <c r="MU39" s="219"/>
      <c r="MV39" s="219"/>
      <c r="MW39" s="219"/>
      <c r="MX39" s="219"/>
      <c r="MY39" s="219"/>
      <c r="MZ39" s="219"/>
      <c r="NA39" s="219"/>
      <c r="NB39" s="219"/>
      <c r="NC39" s="219"/>
      <c r="ND39" s="219"/>
      <c r="NE39" s="219"/>
      <c r="NF39" s="219"/>
      <c r="NG39" s="219"/>
      <c r="NH39" s="219"/>
      <c r="NI39" s="219"/>
      <c r="NJ39" s="219"/>
      <c r="NK39" s="219"/>
      <c r="NL39" s="219"/>
      <c r="NM39" s="220"/>
      <c r="NN39" s="218"/>
      <c r="NO39" s="219"/>
      <c r="NP39" s="219"/>
      <c r="NQ39" s="219"/>
      <c r="NR39" s="219"/>
      <c r="NS39" s="219"/>
      <c r="NT39" s="219"/>
      <c r="NU39" s="219"/>
      <c r="NV39" s="219"/>
      <c r="NW39" s="219"/>
      <c r="NX39" s="219"/>
      <c r="NY39" s="219"/>
      <c r="NZ39" s="219"/>
      <c r="OA39" s="219"/>
      <c r="OB39" s="219"/>
      <c r="OC39" s="219"/>
      <c r="OD39" s="219"/>
      <c r="OE39" s="219"/>
      <c r="OF39" s="219"/>
      <c r="OG39" s="219"/>
      <c r="OH39" s="219"/>
      <c r="OI39" s="219"/>
      <c r="OJ39" s="219"/>
      <c r="OK39" s="219"/>
      <c r="OL39" s="219"/>
      <c r="OM39" s="219"/>
      <c r="ON39" s="219"/>
      <c r="OO39" s="219"/>
      <c r="OP39" s="219"/>
      <c r="OQ39" s="220"/>
      <c r="OR39" s="218"/>
      <c r="OS39" s="219"/>
      <c r="OT39" s="219"/>
      <c r="OU39" s="219"/>
      <c r="OV39" s="219"/>
      <c r="OW39" s="219"/>
      <c r="OX39" s="219"/>
      <c r="OY39" s="219"/>
      <c r="OZ39" s="219"/>
      <c r="PA39" s="219"/>
      <c r="PB39" s="219"/>
      <c r="PC39" s="219"/>
      <c r="PD39" s="219"/>
      <c r="PE39" s="219"/>
      <c r="PF39" s="219"/>
      <c r="PG39" s="219"/>
      <c r="PH39" s="219"/>
      <c r="PI39" s="219"/>
      <c r="PJ39" s="219"/>
      <c r="PK39" s="219"/>
      <c r="PL39" s="219"/>
      <c r="PM39" s="219"/>
      <c r="PN39" s="219"/>
      <c r="PO39" s="219"/>
      <c r="PP39" s="219"/>
      <c r="PQ39" s="219"/>
      <c r="PR39" s="219"/>
      <c r="PS39" s="219"/>
      <c r="PT39" s="219"/>
      <c r="PU39" s="219"/>
      <c r="PV39" s="220"/>
      <c r="PW39" s="218"/>
      <c r="PX39" s="219"/>
      <c r="PY39" s="219"/>
      <c r="PZ39" s="219"/>
      <c r="QA39" s="219"/>
      <c r="QB39" s="219"/>
      <c r="QC39" s="219"/>
      <c r="QD39" s="219"/>
      <c r="QE39" s="219"/>
      <c r="QF39" s="219"/>
      <c r="QG39" s="219"/>
      <c r="QH39" s="219"/>
      <c r="QI39" s="219"/>
      <c r="QJ39" s="219"/>
      <c r="QK39" s="219"/>
      <c r="QL39" s="219"/>
      <c r="QM39" s="219"/>
      <c r="QN39" s="219"/>
      <c r="QO39" s="219"/>
      <c r="QP39" s="219"/>
      <c r="QQ39" s="219"/>
      <c r="QR39" s="219"/>
      <c r="QS39" s="219"/>
      <c r="QT39" s="219"/>
      <c r="QU39" s="219"/>
      <c r="QV39" s="219"/>
      <c r="QW39" s="219"/>
      <c r="QX39" s="219"/>
      <c r="QY39" s="219"/>
      <c r="QZ39" s="219"/>
      <c r="RA39" s="220"/>
      <c r="RB39" s="218"/>
      <c r="RC39" s="219"/>
      <c r="RD39" s="219"/>
      <c r="RE39" s="219"/>
      <c r="RF39" s="219"/>
      <c r="RG39" s="219"/>
      <c r="RH39" s="219"/>
      <c r="RI39" s="219"/>
      <c r="RJ39" s="219"/>
      <c r="RK39" s="219"/>
      <c r="RL39" s="219"/>
      <c r="RM39" s="219"/>
      <c r="RN39" s="219"/>
      <c r="RO39" s="219"/>
      <c r="RP39" s="219"/>
      <c r="RQ39" s="219"/>
      <c r="RR39" s="219"/>
      <c r="RS39" s="219"/>
      <c r="RT39" s="219"/>
      <c r="RU39" s="219"/>
      <c r="RV39" s="219"/>
      <c r="RW39" s="219"/>
      <c r="RX39" s="219"/>
      <c r="RY39" s="219"/>
      <c r="RZ39" s="219"/>
      <c r="SA39" s="219"/>
      <c r="SB39" s="219"/>
      <c r="SC39" s="219"/>
      <c r="SD39" s="219"/>
      <c r="SE39" s="220"/>
      <c r="SF39" s="218"/>
      <c r="SG39" s="219"/>
      <c r="SH39" s="219"/>
      <c r="SI39" s="219"/>
      <c r="SJ39" s="219"/>
      <c r="SK39" s="219"/>
      <c r="SL39" s="219"/>
      <c r="SM39" s="219"/>
      <c r="SN39" s="219"/>
      <c r="SO39" s="219"/>
      <c r="SP39" s="219"/>
      <c r="SQ39" s="219"/>
      <c r="SR39" s="219"/>
      <c r="SS39" s="219"/>
      <c r="ST39" s="219"/>
      <c r="SU39" s="219"/>
      <c r="SV39" s="219"/>
      <c r="SW39" s="219"/>
      <c r="SX39" s="219"/>
      <c r="SY39" s="219"/>
      <c r="SZ39" s="219"/>
      <c r="TA39" s="219"/>
      <c r="TB39" s="219"/>
      <c r="TC39" s="219"/>
      <c r="TD39" s="219"/>
      <c r="TE39" s="219"/>
      <c r="TF39" s="219"/>
      <c r="TG39" s="219"/>
      <c r="TH39" s="219"/>
      <c r="TI39" s="219"/>
      <c r="TJ39" s="220"/>
      <c r="TK39" s="218"/>
      <c r="TL39" s="219"/>
      <c r="TM39" s="219"/>
      <c r="TN39" s="219"/>
      <c r="TO39" s="219"/>
      <c r="TP39" s="219"/>
      <c r="TQ39" s="219"/>
      <c r="TR39" s="219"/>
      <c r="TS39" s="219"/>
      <c r="TT39" s="219"/>
      <c r="TU39" s="219"/>
      <c r="TV39" s="219"/>
      <c r="TW39" s="219"/>
      <c r="TX39" s="219"/>
      <c r="TY39" s="219"/>
      <c r="TZ39" s="219"/>
      <c r="UA39" s="219"/>
      <c r="UB39" s="219"/>
      <c r="UC39" s="219"/>
      <c r="UD39" s="219"/>
      <c r="UE39" s="219"/>
      <c r="UF39" s="219"/>
      <c r="UG39" s="219"/>
      <c r="UH39" s="219"/>
      <c r="UI39" s="219"/>
      <c r="UJ39" s="219"/>
      <c r="UK39" s="219"/>
      <c r="UL39" s="219"/>
      <c r="UM39" s="219"/>
      <c r="UN39" s="220"/>
      <c r="UO39" s="218"/>
      <c r="UP39" s="219"/>
      <c r="UQ39" s="219"/>
      <c r="UR39" s="219"/>
      <c r="US39" s="219"/>
      <c r="UT39" s="219"/>
      <c r="UU39" s="219"/>
      <c r="UV39" s="219"/>
      <c r="UW39" s="219"/>
      <c r="UX39" s="219"/>
      <c r="UY39" s="219"/>
      <c r="UZ39" s="219"/>
      <c r="VA39" s="219"/>
      <c r="VB39" s="219"/>
      <c r="VC39" s="219"/>
      <c r="VD39" s="219"/>
      <c r="VE39" s="219"/>
      <c r="VF39" s="219"/>
      <c r="VG39" s="219"/>
      <c r="VH39" s="219"/>
      <c r="VI39" s="219"/>
      <c r="VJ39" s="219"/>
      <c r="VK39" s="219"/>
      <c r="VL39" s="219"/>
      <c r="VM39" s="219"/>
      <c r="VN39" s="219"/>
      <c r="VO39" s="219"/>
      <c r="VP39" s="219"/>
      <c r="VQ39" s="219"/>
      <c r="VR39" s="219"/>
      <c r="VS39" s="220"/>
      <c r="VT39" s="246"/>
    </row>
    <row r="40" spans="1:592" s="258" customFormat="1" ht="15.95" customHeight="1">
      <c r="A40" s="432"/>
      <c r="B40" s="259" t="s">
        <v>1880</v>
      </c>
      <c r="C40" s="245"/>
      <c r="D40" s="224"/>
      <c r="E40" s="225">
        <f t="shared" si="9"/>
        <v>44983</v>
      </c>
      <c r="F40" s="225">
        <f t="shared" si="8"/>
        <v>44984</v>
      </c>
      <c r="G40" s="226">
        <v>2</v>
      </c>
      <c r="H40" s="227">
        <v>0</v>
      </c>
      <c r="I40" s="225">
        <f t="shared" si="4"/>
        <v>44982</v>
      </c>
      <c r="J40" s="228">
        <f t="shared" ca="1" si="0"/>
        <v>-27</v>
      </c>
      <c r="K40" s="229">
        <f t="shared" ca="1" si="7"/>
        <v>44957</v>
      </c>
      <c r="L40" s="217"/>
      <c r="M40" s="218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2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20"/>
      <c r="BV40" s="218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20"/>
      <c r="DA40" s="218"/>
      <c r="DB40" s="219"/>
      <c r="DC40" s="219"/>
      <c r="DD40" s="219"/>
      <c r="DE40" s="219"/>
      <c r="DF40" s="219"/>
      <c r="DG40" s="219"/>
      <c r="DH40" s="219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20"/>
      <c r="EE40" s="218"/>
      <c r="EF40" s="219"/>
      <c r="EG40" s="219"/>
      <c r="EH40" s="219"/>
      <c r="EI40" s="219"/>
      <c r="EJ40" s="219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20"/>
      <c r="FJ40" s="218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20"/>
      <c r="GN40" s="218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20"/>
      <c r="HS40" s="218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  <c r="IU40" s="219"/>
      <c r="IV40" s="219"/>
      <c r="IW40" s="220"/>
      <c r="IX40" s="218"/>
      <c r="IY40" s="219"/>
      <c r="IZ40" s="219"/>
      <c r="JA40" s="219"/>
      <c r="JB40" s="219"/>
      <c r="JC40" s="219"/>
      <c r="JD40" s="219"/>
      <c r="JE40" s="219"/>
      <c r="JF40" s="219"/>
      <c r="JG40" s="219"/>
      <c r="JH40" s="219"/>
      <c r="JI40" s="219"/>
      <c r="JJ40" s="219"/>
      <c r="JK40" s="219"/>
      <c r="JL40" s="219"/>
      <c r="JM40" s="219"/>
      <c r="JN40" s="219"/>
      <c r="JO40" s="219"/>
      <c r="JP40" s="219"/>
      <c r="JQ40" s="219"/>
      <c r="JR40" s="219"/>
      <c r="JS40" s="219"/>
      <c r="JT40" s="219"/>
      <c r="JU40" s="219"/>
      <c r="JV40" s="219"/>
      <c r="JW40" s="219"/>
      <c r="JX40" s="219"/>
      <c r="JY40" s="220"/>
      <c r="JZ40" s="218"/>
      <c r="KA40" s="219"/>
      <c r="KB40" s="219"/>
      <c r="KC40" s="219"/>
      <c r="KD40" s="219"/>
      <c r="KE40" s="219"/>
      <c r="KF40" s="219"/>
      <c r="KG40" s="219"/>
      <c r="KH40" s="219"/>
      <c r="KI40" s="219"/>
      <c r="KJ40" s="219"/>
      <c r="KK40" s="219"/>
      <c r="KL40" s="219"/>
      <c r="KM40" s="219"/>
      <c r="KN40" s="219"/>
      <c r="KO40" s="219"/>
      <c r="KP40" s="219"/>
      <c r="KQ40" s="219"/>
      <c r="KR40" s="219"/>
      <c r="KS40" s="219"/>
      <c r="KT40" s="219"/>
      <c r="KU40" s="219"/>
      <c r="KV40" s="219"/>
      <c r="KW40" s="219"/>
      <c r="KX40" s="219"/>
      <c r="KY40" s="219"/>
      <c r="KZ40" s="219"/>
      <c r="LA40" s="219"/>
      <c r="LB40" s="219"/>
      <c r="LC40" s="219"/>
      <c r="LD40" s="220"/>
      <c r="LE40" s="218"/>
      <c r="LF40" s="219"/>
      <c r="LG40" s="219"/>
      <c r="LH40" s="219"/>
      <c r="LI40" s="219"/>
      <c r="LJ40" s="219"/>
      <c r="LK40" s="219"/>
      <c r="LL40" s="219"/>
      <c r="LM40" s="219"/>
      <c r="LN40" s="219"/>
      <c r="LO40" s="219"/>
      <c r="LP40" s="219"/>
      <c r="LQ40" s="219"/>
      <c r="LR40" s="219"/>
      <c r="LS40" s="219"/>
      <c r="LT40" s="219"/>
      <c r="LU40" s="219"/>
      <c r="LV40" s="219"/>
      <c r="LW40" s="219"/>
      <c r="LX40" s="219"/>
      <c r="LY40" s="219"/>
      <c r="LZ40" s="219"/>
      <c r="MA40" s="219"/>
      <c r="MB40" s="219"/>
      <c r="MC40" s="219"/>
      <c r="MD40" s="219"/>
      <c r="ME40" s="219"/>
      <c r="MF40" s="219"/>
      <c r="MG40" s="219"/>
      <c r="MH40" s="220"/>
      <c r="MI40" s="218"/>
      <c r="MJ40" s="219"/>
      <c r="MK40" s="219"/>
      <c r="ML40" s="219"/>
      <c r="MM40" s="219"/>
      <c r="MN40" s="219"/>
      <c r="MO40" s="219"/>
      <c r="MP40" s="219"/>
      <c r="MQ40" s="219"/>
      <c r="MR40" s="219"/>
      <c r="MS40" s="219"/>
      <c r="MT40" s="219"/>
      <c r="MU40" s="219"/>
      <c r="MV40" s="219"/>
      <c r="MW40" s="219"/>
      <c r="MX40" s="219"/>
      <c r="MY40" s="219"/>
      <c r="MZ40" s="219"/>
      <c r="NA40" s="219"/>
      <c r="NB40" s="219"/>
      <c r="NC40" s="219"/>
      <c r="ND40" s="219"/>
      <c r="NE40" s="219"/>
      <c r="NF40" s="219"/>
      <c r="NG40" s="219"/>
      <c r="NH40" s="219"/>
      <c r="NI40" s="219"/>
      <c r="NJ40" s="219"/>
      <c r="NK40" s="219"/>
      <c r="NL40" s="219"/>
      <c r="NM40" s="220"/>
      <c r="NN40" s="218"/>
      <c r="NO40" s="219"/>
      <c r="NP40" s="219"/>
      <c r="NQ40" s="219"/>
      <c r="NR40" s="219"/>
      <c r="NS40" s="219"/>
      <c r="NT40" s="219"/>
      <c r="NU40" s="219"/>
      <c r="NV40" s="219"/>
      <c r="NW40" s="219"/>
      <c r="NX40" s="219"/>
      <c r="NY40" s="219"/>
      <c r="NZ40" s="219"/>
      <c r="OA40" s="219"/>
      <c r="OB40" s="219"/>
      <c r="OC40" s="219"/>
      <c r="OD40" s="219"/>
      <c r="OE40" s="219"/>
      <c r="OF40" s="219"/>
      <c r="OG40" s="219"/>
      <c r="OH40" s="219"/>
      <c r="OI40" s="219"/>
      <c r="OJ40" s="219"/>
      <c r="OK40" s="219"/>
      <c r="OL40" s="219"/>
      <c r="OM40" s="219"/>
      <c r="ON40" s="219"/>
      <c r="OO40" s="219"/>
      <c r="OP40" s="219"/>
      <c r="OQ40" s="220"/>
      <c r="OR40" s="218"/>
      <c r="OS40" s="219"/>
      <c r="OT40" s="219"/>
      <c r="OU40" s="219"/>
      <c r="OV40" s="219"/>
      <c r="OW40" s="219"/>
      <c r="OX40" s="219"/>
      <c r="OY40" s="219"/>
      <c r="OZ40" s="219"/>
      <c r="PA40" s="219"/>
      <c r="PB40" s="219"/>
      <c r="PC40" s="219"/>
      <c r="PD40" s="219"/>
      <c r="PE40" s="219"/>
      <c r="PF40" s="219"/>
      <c r="PG40" s="219"/>
      <c r="PH40" s="219"/>
      <c r="PI40" s="219"/>
      <c r="PJ40" s="219"/>
      <c r="PK40" s="219"/>
      <c r="PL40" s="219"/>
      <c r="PM40" s="219"/>
      <c r="PN40" s="219"/>
      <c r="PO40" s="219"/>
      <c r="PP40" s="219"/>
      <c r="PQ40" s="219"/>
      <c r="PR40" s="219"/>
      <c r="PS40" s="219"/>
      <c r="PT40" s="219"/>
      <c r="PU40" s="219"/>
      <c r="PV40" s="220"/>
      <c r="PW40" s="218"/>
      <c r="PX40" s="219"/>
      <c r="PY40" s="219"/>
      <c r="PZ40" s="219"/>
      <c r="QA40" s="219"/>
      <c r="QB40" s="219"/>
      <c r="QC40" s="219"/>
      <c r="QD40" s="219"/>
      <c r="QE40" s="219"/>
      <c r="QF40" s="219"/>
      <c r="QG40" s="219"/>
      <c r="QH40" s="219"/>
      <c r="QI40" s="219"/>
      <c r="QJ40" s="219"/>
      <c r="QK40" s="219"/>
      <c r="QL40" s="219"/>
      <c r="QM40" s="219"/>
      <c r="QN40" s="219"/>
      <c r="QO40" s="219"/>
      <c r="QP40" s="219"/>
      <c r="QQ40" s="219"/>
      <c r="QR40" s="219"/>
      <c r="QS40" s="219"/>
      <c r="QT40" s="219"/>
      <c r="QU40" s="219"/>
      <c r="QV40" s="219"/>
      <c r="QW40" s="219"/>
      <c r="QX40" s="219"/>
      <c r="QY40" s="219"/>
      <c r="QZ40" s="219"/>
      <c r="RA40" s="220"/>
      <c r="RB40" s="218"/>
      <c r="RC40" s="219"/>
      <c r="RD40" s="219"/>
      <c r="RE40" s="219"/>
      <c r="RF40" s="219"/>
      <c r="RG40" s="219"/>
      <c r="RH40" s="219"/>
      <c r="RI40" s="219"/>
      <c r="RJ40" s="219"/>
      <c r="RK40" s="219"/>
      <c r="RL40" s="219"/>
      <c r="RM40" s="219"/>
      <c r="RN40" s="219"/>
      <c r="RO40" s="219"/>
      <c r="RP40" s="219"/>
      <c r="RQ40" s="219"/>
      <c r="RR40" s="219"/>
      <c r="RS40" s="219"/>
      <c r="RT40" s="219"/>
      <c r="RU40" s="219"/>
      <c r="RV40" s="219"/>
      <c r="RW40" s="219"/>
      <c r="RX40" s="219"/>
      <c r="RY40" s="219"/>
      <c r="RZ40" s="219"/>
      <c r="SA40" s="219"/>
      <c r="SB40" s="219"/>
      <c r="SC40" s="219"/>
      <c r="SD40" s="219"/>
      <c r="SE40" s="220"/>
      <c r="SF40" s="218"/>
      <c r="SG40" s="219"/>
      <c r="SH40" s="219"/>
      <c r="SI40" s="219"/>
      <c r="SJ40" s="219"/>
      <c r="SK40" s="219"/>
      <c r="SL40" s="219"/>
      <c r="SM40" s="219"/>
      <c r="SN40" s="219"/>
      <c r="SO40" s="219"/>
      <c r="SP40" s="219"/>
      <c r="SQ40" s="219"/>
      <c r="SR40" s="219"/>
      <c r="SS40" s="219"/>
      <c r="ST40" s="219"/>
      <c r="SU40" s="219"/>
      <c r="SV40" s="219"/>
      <c r="SW40" s="219"/>
      <c r="SX40" s="219"/>
      <c r="SY40" s="219"/>
      <c r="SZ40" s="219"/>
      <c r="TA40" s="219"/>
      <c r="TB40" s="219"/>
      <c r="TC40" s="219"/>
      <c r="TD40" s="219"/>
      <c r="TE40" s="219"/>
      <c r="TF40" s="219"/>
      <c r="TG40" s="219"/>
      <c r="TH40" s="219"/>
      <c r="TI40" s="219"/>
      <c r="TJ40" s="220"/>
      <c r="TK40" s="218"/>
      <c r="TL40" s="219"/>
      <c r="TM40" s="219"/>
      <c r="TN40" s="219"/>
      <c r="TO40" s="219"/>
      <c r="TP40" s="219"/>
      <c r="TQ40" s="219"/>
      <c r="TR40" s="219"/>
      <c r="TS40" s="219"/>
      <c r="TT40" s="219"/>
      <c r="TU40" s="219"/>
      <c r="TV40" s="219"/>
      <c r="TW40" s="219"/>
      <c r="TX40" s="219"/>
      <c r="TY40" s="219"/>
      <c r="TZ40" s="219"/>
      <c r="UA40" s="219"/>
      <c r="UB40" s="219"/>
      <c r="UC40" s="219"/>
      <c r="UD40" s="219"/>
      <c r="UE40" s="219"/>
      <c r="UF40" s="219"/>
      <c r="UG40" s="219"/>
      <c r="UH40" s="219"/>
      <c r="UI40" s="219"/>
      <c r="UJ40" s="219"/>
      <c r="UK40" s="219"/>
      <c r="UL40" s="219"/>
      <c r="UM40" s="219"/>
      <c r="UN40" s="220"/>
      <c r="UO40" s="218"/>
      <c r="UP40" s="219"/>
      <c r="UQ40" s="219"/>
      <c r="UR40" s="219"/>
      <c r="US40" s="219"/>
      <c r="UT40" s="219"/>
      <c r="UU40" s="219"/>
      <c r="UV40" s="219"/>
      <c r="UW40" s="219"/>
      <c r="UX40" s="219"/>
      <c r="UY40" s="219"/>
      <c r="UZ40" s="219"/>
      <c r="VA40" s="219"/>
      <c r="VB40" s="219"/>
      <c r="VC40" s="219"/>
      <c r="VD40" s="219"/>
      <c r="VE40" s="219"/>
      <c r="VF40" s="219"/>
      <c r="VG40" s="219"/>
      <c r="VH40" s="219"/>
      <c r="VI40" s="219"/>
      <c r="VJ40" s="219"/>
      <c r="VK40" s="219"/>
      <c r="VL40" s="219"/>
      <c r="VM40" s="219"/>
      <c r="VN40" s="219"/>
      <c r="VO40" s="219"/>
      <c r="VP40" s="219"/>
      <c r="VQ40" s="219"/>
      <c r="VR40" s="219"/>
      <c r="VS40" s="220"/>
      <c r="VT40" s="246"/>
    </row>
    <row r="41" spans="1:592" s="258" customFormat="1" ht="15.95" customHeight="1">
      <c r="A41" s="432"/>
      <c r="B41" s="260" t="s">
        <v>1881</v>
      </c>
      <c r="C41" s="245"/>
      <c r="D41" s="224"/>
      <c r="E41" s="225">
        <f>F39+1</f>
        <v>44983</v>
      </c>
      <c r="F41" s="225">
        <f t="shared" si="8"/>
        <v>44983</v>
      </c>
      <c r="G41" s="226">
        <v>1</v>
      </c>
      <c r="H41" s="227">
        <v>0</v>
      </c>
      <c r="I41" s="225">
        <f t="shared" si="4"/>
        <v>44982</v>
      </c>
      <c r="J41" s="228">
        <f t="shared" ca="1" si="0"/>
        <v>-26</v>
      </c>
      <c r="K41" s="229">
        <f t="shared" ca="1" si="7"/>
        <v>44957</v>
      </c>
      <c r="L41" s="217"/>
      <c r="M41" s="218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20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20"/>
      <c r="BV41" s="218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20"/>
      <c r="DA41" s="218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20"/>
      <c r="EE41" s="218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20"/>
      <c r="FJ41" s="218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20"/>
      <c r="GN41" s="218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20"/>
      <c r="HS41" s="218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  <c r="IU41" s="219"/>
      <c r="IV41" s="219"/>
      <c r="IW41" s="220"/>
      <c r="IX41" s="218"/>
      <c r="IY41" s="219"/>
      <c r="IZ41" s="219"/>
      <c r="JA41" s="219"/>
      <c r="JB41" s="219"/>
      <c r="JC41" s="219"/>
      <c r="JD41" s="219"/>
      <c r="JE41" s="219"/>
      <c r="JF41" s="219"/>
      <c r="JG41" s="219"/>
      <c r="JH41" s="219"/>
      <c r="JI41" s="219"/>
      <c r="JJ41" s="219"/>
      <c r="JK41" s="219"/>
      <c r="JL41" s="219"/>
      <c r="JM41" s="219"/>
      <c r="JN41" s="219"/>
      <c r="JO41" s="219"/>
      <c r="JP41" s="219"/>
      <c r="JQ41" s="219"/>
      <c r="JR41" s="219"/>
      <c r="JS41" s="219"/>
      <c r="JT41" s="219"/>
      <c r="JU41" s="219"/>
      <c r="JV41" s="219"/>
      <c r="JW41" s="219"/>
      <c r="JX41" s="219"/>
      <c r="JY41" s="220"/>
      <c r="JZ41" s="218"/>
      <c r="KA41" s="219"/>
      <c r="KB41" s="219"/>
      <c r="KC41" s="219"/>
      <c r="KD41" s="219"/>
      <c r="KE41" s="219"/>
      <c r="KF41" s="219"/>
      <c r="KG41" s="219"/>
      <c r="KH41" s="219"/>
      <c r="KI41" s="219"/>
      <c r="KJ41" s="219"/>
      <c r="KK41" s="219"/>
      <c r="KL41" s="219"/>
      <c r="KM41" s="219"/>
      <c r="KN41" s="219"/>
      <c r="KO41" s="219"/>
      <c r="KP41" s="219"/>
      <c r="KQ41" s="219"/>
      <c r="KR41" s="219"/>
      <c r="KS41" s="219"/>
      <c r="KT41" s="219"/>
      <c r="KU41" s="219"/>
      <c r="KV41" s="219"/>
      <c r="KW41" s="219"/>
      <c r="KX41" s="219"/>
      <c r="KY41" s="219"/>
      <c r="KZ41" s="219"/>
      <c r="LA41" s="219"/>
      <c r="LB41" s="219"/>
      <c r="LC41" s="219"/>
      <c r="LD41" s="220"/>
      <c r="LE41" s="218"/>
      <c r="LF41" s="219"/>
      <c r="LG41" s="219"/>
      <c r="LH41" s="219"/>
      <c r="LI41" s="219"/>
      <c r="LJ41" s="219"/>
      <c r="LK41" s="219"/>
      <c r="LL41" s="219"/>
      <c r="LM41" s="219"/>
      <c r="LN41" s="219"/>
      <c r="LO41" s="219"/>
      <c r="LP41" s="219"/>
      <c r="LQ41" s="219"/>
      <c r="LR41" s="219"/>
      <c r="LS41" s="219"/>
      <c r="LT41" s="219"/>
      <c r="LU41" s="219"/>
      <c r="LV41" s="219"/>
      <c r="LW41" s="219"/>
      <c r="LX41" s="219"/>
      <c r="LY41" s="219"/>
      <c r="LZ41" s="219"/>
      <c r="MA41" s="219"/>
      <c r="MB41" s="219"/>
      <c r="MC41" s="219"/>
      <c r="MD41" s="219"/>
      <c r="ME41" s="219"/>
      <c r="MF41" s="219"/>
      <c r="MG41" s="219"/>
      <c r="MH41" s="220"/>
      <c r="MI41" s="218"/>
      <c r="MJ41" s="219"/>
      <c r="MK41" s="219"/>
      <c r="ML41" s="219"/>
      <c r="MM41" s="219"/>
      <c r="MN41" s="219"/>
      <c r="MO41" s="219"/>
      <c r="MP41" s="219"/>
      <c r="MQ41" s="219"/>
      <c r="MR41" s="219"/>
      <c r="MS41" s="219"/>
      <c r="MT41" s="219"/>
      <c r="MU41" s="219"/>
      <c r="MV41" s="219"/>
      <c r="MW41" s="219"/>
      <c r="MX41" s="219"/>
      <c r="MY41" s="219"/>
      <c r="MZ41" s="219"/>
      <c r="NA41" s="219"/>
      <c r="NB41" s="219"/>
      <c r="NC41" s="219"/>
      <c r="ND41" s="219"/>
      <c r="NE41" s="219"/>
      <c r="NF41" s="219"/>
      <c r="NG41" s="219"/>
      <c r="NH41" s="219"/>
      <c r="NI41" s="219"/>
      <c r="NJ41" s="219"/>
      <c r="NK41" s="219"/>
      <c r="NL41" s="219"/>
      <c r="NM41" s="220"/>
      <c r="NN41" s="218"/>
      <c r="NO41" s="219"/>
      <c r="NP41" s="219"/>
      <c r="NQ41" s="219"/>
      <c r="NR41" s="219"/>
      <c r="NS41" s="219"/>
      <c r="NT41" s="219"/>
      <c r="NU41" s="219"/>
      <c r="NV41" s="219"/>
      <c r="NW41" s="219"/>
      <c r="NX41" s="219"/>
      <c r="NY41" s="219"/>
      <c r="NZ41" s="219"/>
      <c r="OA41" s="219"/>
      <c r="OB41" s="219"/>
      <c r="OC41" s="219"/>
      <c r="OD41" s="219"/>
      <c r="OE41" s="219"/>
      <c r="OF41" s="219"/>
      <c r="OG41" s="219"/>
      <c r="OH41" s="219"/>
      <c r="OI41" s="219"/>
      <c r="OJ41" s="219"/>
      <c r="OK41" s="219"/>
      <c r="OL41" s="219"/>
      <c r="OM41" s="219"/>
      <c r="ON41" s="219"/>
      <c r="OO41" s="219"/>
      <c r="OP41" s="219"/>
      <c r="OQ41" s="220"/>
      <c r="OR41" s="218"/>
      <c r="OS41" s="219"/>
      <c r="OT41" s="219"/>
      <c r="OU41" s="219"/>
      <c r="OV41" s="219"/>
      <c r="OW41" s="219"/>
      <c r="OX41" s="219"/>
      <c r="OY41" s="219"/>
      <c r="OZ41" s="219"/>
      <c r="PA41" s="219"/>
      <c r="PB41" s="219"/>
      <c r="PC41" s="219"/>
      <c r="PD41" s="219"/>
      <c r="PE41" s="219"/>
      <c r="PF41" s="219"/>
      <c r="PG41" s="219"/>
      <c r="PH41" s="219"/>
      <c r="PI41" s="219"/>
      <c r="PJ41" s="219"/>
      <c r="PK41" s="219"/>
      <c r="PL41" s="219"/>
      <c r="PM41" s="219"/>
      <c r="PN41" s="219"/>
      <c r="PO41" s="219"/>
      <c r="PP41" s="219"/>
      <c r="PQ41" s="219"/>
      <c r="PR41" s="219"/>
      <c r="PS41" s="219"/>
      <c r="PT41" s="219"/>
      <c r="PU41" s="219"/>
      <c r="PV41" s="220"/>
      <c r="PW41" s="218"/>
      <c r="PX41" s="219"/>
      <c r="PY41" s="219"/>
      <c r="PZ41" s="219"/>
      <c r="QA41" s="219"/>
      <c r="QB41" s="219"/>
      <c r="QC41" s="219"/>
      <c r="QD41" s="219"/>
      <c r="QE41" s="219"/>
      <c r="QF41" s="219"/>
      <c r="QG41" s="219"/>
      <c r="QH41" s="219"/>
      <c r="QI41" s="219"/>
      <c r="QJ41" s="219"/>
      <c r="QK41" s="219"/>
      <c r="QL41" s="219"/>
      <c r="QM41" s="219"/>
      <c r="QN41" s="219"/>
      <c r="QO41" s="219"/>
      <c r="QP41" s="219"/>
      <c r="QQ41" s="219"/>
      <c r="QR41" s="219"/>
      <c r="QS41" s="219"/>
      <c r="QT41" s="219"/>
      <c r="QU41" s="219"/>
      <c r="QV41" s="219"/>
      <c r="QW41" s="219"/>
      <c r="QX41" s="219"/>
      <c r="QY41" s="219"/>
      <c r="QZ41" s="219"/>
      <c r="RA41" s="220"/>
      <c r="RB41" s="218"/>
      <c r="RC41" s="219"/>
      <c r="RD41" s="219"/>
      <c r="RE41" s="219"/>
      <c r="RF41" s="219"/>
      <c r="RG41" s="219"/>
      <c r="RH41" s="219"/>
      <c r="RI41" s="219"/>
      <c r="RJ41" s="219"/>
      <c r="RK41" s="219"/>
      <c r="RL41" s="219"/>
      <c r="RM41" s="219"/>
      <c r="RN41" s="219"/>
      <c r="RO41" s="219"/>
      <c r="RP41" s="219"/>
      <c r="RQ41" s="219"/>
      <c r="RR41" s="219"/>
      <c r="RS41" s="219"/>
      <c r="RT41" s="219"/>
      <c r="RU41" s="219"/>
      <c r="RV41" s="219"/>
      <c r="RW41" s="219"/>
      <c r="RX41" s="219"/>
      <c r="RY41" s="219"/>
      <c r="RZ41" s="219"/>
      <c r="SA41" s="219"/>
      <c r="SB41" s="219"/>
      <c r="SC41" s="219"/>
      <c r="SD41" s="219"/>
      <c r="SE41" s="220"/>
      <c r="SF41" s="218"/>
      <c r="SG41" s="219"/>
      <c r="SH41" s="219"/>
      <c r="SI41" s="219"/>
      <c r="SJ41" s="219"/>
      <c r="SK41" s="219"/>
      <c r="SL41" s="219"/>
      <c r="SM41" s="219"/>
      <c r="SN41" s="219"/>
      <c r="SO41" s="219"/>
      <c r="SP41" s="219"/>
      <c r="SQ41" s="219"/>
      <c r="SR41" s="219"/>
      <c r="SS41" s="219"/>
      <c r="ST41" s="219"/>
      <c r="SU41" s="219"/>
      <c r="SV41" s="219"/>
      <c r="SW41" s="219"/>
      <c r="SX41" s="219"/>
      <c r="SY41" s="219"/>
      <c r="SZ41" s="219"/>
      <c r="TA41" s="219"/>
      <c r="TB41" s="219"/>
      <c r="TC41" s="219"/>
      <c r="TD41" s="219"/>
      <c r="TE41" s="219"/>
      <c r="TF41" s="219"/>
      <c r="TG41" s="219"/>
      <c r="TH41" s="219"/>
      <c r="TI41" s="219"/>
      <c r="TJ41" s="220"/>
      <c r="TK41" s="218"/>
      <c r="TL41" s="219"/>
      <c r="TM41" s="219"/>
      <c r="TN41" s="219"/>
      <c r="TO41" s="219"/>
      <c r="TP41" s="219"/>
      <c r="TQ41" s="219"/>
      <c r="TR41" s="219"/>
      <c r="TS41" s="219"/>
      <c r="TT41" s="219"/>
      <c r="TU41" s="219"/>
      <c r="TV41" s="219"/>
      <c r="TW41" s="219"/>
      <c r="TX41" s="219"/>
      <c r="TY41" s="219"/>
      <c r="TZ41" s="219"/>
      <c r="UA41" s="219"/>
      <c r="UB41" s="219"/>
      <c r="UC41" s="219"/>
      <c r="UD41" s="219"/>
      <c r="UE41" s="219"/>
      <c r="UF41" s="219"/>
      <c r="UG41" s="219"/>
      <c r="UH41" s="219"/>
      <c r="UI41" s="219"/>
      <c r="UJ41" s="219"/>
      <c r="UK41" s="219"/>
      <c r="UL41" s="219"/>
      <c r="UM41" s="219"/>
      <c r="UN41" s="220"/>
      <c r="UO41" s="218"/>
      <c r="UP41" s="219"/>
      <c r="UQ41" s="219"/>
      <c r="UR41" s="219"/>
      <c r="US41" s="219"/>
      <c r="UT41" s="219"/>
      <c r="UU41" s="219"/>
      <c r="UV41" s="219"/>
      <c r="UW41" s="219"/>
      <c r="UX41" s="219"/>
      <c r="UY41" s="219"/>
      <c r="UZ41" s="219"/>
      <c r="VA41" s="219"/>
      <c r="VB41" s="219"/>
      <c r="VC41" s="219"/>
      <c r="VD41" s="219"/>
      <c r="VE41" s="219"/>
      <c r="VF41" s="219"/>
      <c r="VG41" s="219"/>
      <c r="VH41" s="219"/>
      <c r="VI41" s="219"/>
      <c r="VJ41" s="219"/>
      <c r="VK41" s="219"/>
      <c r="VL41" s="219"/>
      <c r="VM41" s="219"/>
      <c r="VN41" s="219"/>
      <c r="VO41" s="219"/>
      <c r="VP41" s="219"/>
      <c r="VQ41" s="219"/>
      <c r="VR41" s="219"/>
      <c r="VS41" s="220"/>
      <c r="VT41" s="246"/>
    </row>
    <row r="42" spans="1:592" s="258" customFormat="1" ht="15.95" customHeight="1">
      <c r="A42" s="432"/>
      <c r="B42" s="257" t="s">
        <v>1882</v>
      </c>
      <c r="C42" s="251"/>
      <c r="D42" s="211"/>
      <c r="E42" s="212">
        <f>E43</f>
        <v>44985</v>
      </c>
      <c r="F42" s="212">
        <f>MAX(F43:F50)</f>
        <v>45016</v>
      </c>
      <c r="G42" s="213">
        <f>F42-E42+1</f>
        <v>32</v>
      </c>
      <c r="H42" s="214">
        <f>AVERAGE(H43:H61)</f>
        <v>0</v>
      </c>
      <c r="I42" s="212">
        <f t="shared" si="4"/>
        <v>44984</v>
      </c>
      <c r="J42" s="215">
        <f t="shared" ca="1" si="0"/>
        <v>-59</v>
      </c>
      <c r="K42" s="216">
        <f ca="1">MAX(K43:K50)</f>
        <v>44957</v>
      </c>
      <c r="L42" s="217"/>
      <c r="M42" s="218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20"/>
      <c r="AQ42" s="218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20"/>
      <c r="BV42" s="218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20"/>
      <c r="DA42" s="218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20"/>
      <c r="EE42" s="218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20"/>
      <c r="FJ42" s="218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20"/>
      <c r="GN42" s="218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20"/>
      <c r="HS42" s="218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  <c r="IU42" s="219"/>
      <c r="IV42" s="219"/>
      <c r="IW42" s="220"/>
      <c r="IX42" s="218"/>
      <c r="IY42" s="219"/>
      <c r="IZ42" s="219"/>
      <c r="JA42" s="219"/>
      <c r="JB42" s="219"/>
      <c r="JC42" s="219"/>
      <c r="JD42" s="219"/>
      <c r="JE42" s="219"/>
      <c r="JF42" s="219"/>
      <c r="JG42" s="219"/>
      <c r="JH42" s="219"/>
      <c r="JI42" s="219"/>
      <c r="JJ42" s="219"/>
      <c r="JK42" s="219"/>
      <c r="JL42" s="219"/>
      <c r="JM42" s="219"/>
      <c r="JN42" s="219"/>
      <c r="JO42" s="219"/>
      <c r="JP42" s="219"/>
      <c r="JQ42" s="219"/>
      <c r="JR42" s="219"/>
      <c r="JS42" s="219"/>
      <c r="JT42" s="219"/>
      <c r="JU42" s="219"/>
      <c r="JV42" s="219"/>
      <c r="JW42" s="219"/>
      <c r="JX42" s="219"/>
      <c r="JY42" s="220"/>
      <c r="JZ42" s="218"/>
      <c r="KA42" s="219"/>
      <c r="KB42" s="219"/>
      <c r="KC42" s="219"/>
      <c r="KD42" s="219"/>
      <c r="KE42" s="219"/>
      <c r="KF42" s="219"/>
      <c r="KG42" s="219"/>
      <c r="KH42" s="219"/>
      <c r="KI42" s="219"/>
      <c r="KJ42" s="219"/>
      <c r="KK42" s="219"/>
      <c r="KL42" s="219"/>
      <c r="KM42" s="219"/>
      <c r="KN42" s="219"/>
      <c r="KO42" s="219"/>
      <c r="KP42" s="219"/>
      <c r="KQ42" s="219"/>
      <c r="KR42" s="219"/>
      <c r="KS42" s="219"/>
      <c r="KT42" s="219"/>
      <c r="KU42" s="219"/>
      <c r="KV42" s="219"/>
      <c r="KW42" s="219"/>
      <c r="KX42" s="219"/>
      <c r="KY42" s="219"/>
      <c r="KZ42" s="219"/>
      <c r="LA42" s="219"/>
      <c r="LB42" s="219"/>
      <c r="LC42" s="219"/>
      <c r="LD42" s="220"/>
      <c r="LE42" s="218"/>
      <c r="LF42" s="219"/>
      <c r="LG42" s="219"/>
      <c r="LH42" s="219"/>
      <c r="LI42" s="219"/>
      <c r="LJ42" s="219"/>
      <c r="LK42" s="219"/>
      <c r="LL42" s="219"/>
      <c r="LM42" s="219"/>
      <c r="LN42" s="219"/>
      <c r="LO42" s="219"/>
      <c r="LP42" s="219"/>
      <c r="LQ42" s="219"/>
      <c r="LR42" s="219"/>
      <c r="LS42" s="219"/>
      <c r="LT42" s="219"/>
      <c r="LU42" s="219"/>
      <c r="LV42" s="219"/>
      <c r="LW42" s="219"/>
      <c r="LX42" s="219"/>
      <c r="LY42" s="219"/>
      <c r="LZ42" s="219"/>
      <c r="MA42" s="219"/>
      <c r="MB42" s="219"/>
      <c r="MC42" s="219"/>
      <c r="MD42" s="219"/>
      <c r="ME42" s="219"/>
      <c r="MF42" s="219"/>
      <c r="MG42" s="219"/>
      <c r="MH42" s="220"/>
      <c r="MI42" s="218"/>
      <c r="MJ42" s="219"/>
      <c r="MK42" s="219"/>
      <c r="ML42" s="219"/>
      <c r="MM42" s="219"/>
      <c r="MN42" s="219"/>
      <c r="MO42" s="219"/>
      <c r="MP42" s="219"/>
      <c r="MQ42" s="219"/>
      <c r="MR42" s="219"/>
      <c r="MS42" s="219"/>
      <c r="MT42" s="219"/>
      <c r="MU42" s="219"/>
      <c r="MV42" s="219"/>
      <c r="MW42" s="219"/>
      <c r="MX42" s="219"/>
      <c r="MY42" s="219"/>
      <c r="MZ42" s="219"/>
      <c r="NA42" s="219"/>
      <c r="NB42" s="219"/>
      <c r="NC42" s="219"/>
      <c r="ND42" s="219"/>
      <c r="NE42" s="219"/>
      <c r="NF42" s="219"/>
      <c r="NG42" s="219"/>
      <c r="NH42" s="219"/>
      <c r="NI42" s="219"/>
      <c r="NJ42" s="219"/>
      <c r="NK42" s="219"/>
      <c r="NL42" s="219"/>
      <c r="NM42" s="220"/>
      <c r="NN42" s="218"/>
      <c r="NO42" s="219"/>
      <c r="NP42" s="219"/>
      <c r="NQ42" s="219"/>
      <c r="NR42" s="219"/>
      <c r="NS42" s="219"/>
      <c r="NT42" s="219"/>
      <c r="NU42" s="219"/>
      <c r="NV42" s="219"/>
      <c r="NW42" s="219"/>
      <c r="NX42" s="219"/>
      <c r="NY42" s="219"/>
      <c r="NZ42" s="219"/>
      <c r="OA42" s="219"/>
      <c r="OB42" s="219"/>
      <c r="OC42" s="219"/>
      <c r="OD42" s="219"/>
      <c r="OE42" s="219"/>
      <c r="OF42" s="219"/>
      <c r="OG42" s="219"/>
      <c r="OH42" s="219"/>
      <c r="OI42" s="219"/>
      <c r="OJ42" s="219"/>
      <c r="OK42" s="219"/>
      <c r="OL42" s="219"/>
      <c r="OM42" s="219"/>
      <c r="ON42" s="219"/>
      <c r="OO42" s="219"/>
      <c r="OP42" s="219"/>
      <c r="OQ42" s="220"/>
      <c r="OR42" s="218"/>
      <c r="OS42" s="219"/>
      <c r="OT42" s="219"/>
      <c r="OU42" s="219"/>
      <c r="OV42" s="219"/>
      <c r="OW42" s="219"/>
      <c r="OX42" s="219"/>
      <c r="OY42" s="219"/>
      <c r="OZ42" s="219"/>
      <c r="PA42" s="219"/>
      <c r="PB42" s="219"/>
      <c r="PC42" s="219"/>
      <c r="PD42" s="219"/>
      <c r="PE42" s="219"/>
      <c r="PF42" s="219"/>
      <c r="PG42" s="219"/>
      <c r="PH42" s="219"/>
      <c r="PI42" s="219"/>
      <c r="PJ42" s="219"/>
      <c r="PK42" s="219"/>
      <c r="PL42" s="219"/>
      <c r="PM42" s="219"/>
      <c r="PN42" s="219"/>
      <c r="PO42" s="219"/>
      <c r="PP42" s="219"/>
      <c r="PQ42" s="219"/>
      <c r="PR42" s="219"/>
      <c r="PS42" s="219"/>
      <c r="PT42" s="219"/>
      <c r="PU42" s="219"/>
      <c r="PV42" s="220"/>
      <c r="PW42" s="218"/>
      <c r="PX42" s="219"/>
      <c r="PY42" s="219"/>
      <c r="PZ42" s="219"/>
      <c r="QA42" s="219"/>
      <c r="QB42" s="219"/>
      <c r="QC42" s="219"/>
      <c r="QD42" s="219"/>
      <c r="QE42" s="219"/>
      <c r="QF42" s="219"/>
      <c r="QG42" s="219"/>
      <c r="QH42" s="219"/>
      <c r="QI42" s="219"/>
      <c r="QJ42" s="219"/>
      <c r="QK42" s="219"/>
      <c r="QL42" s="219"/>
      <c r="QM42" s="219"/>
      <c r="QN42" s="219"/>
      <c r="QO42" s="219"/>
      <c r="QP42" s="219"/>
      <c r="QQ42" s="219"/>
      <c r="QR42" s="219"/>
      <c r="QS42" s="219"/>
      <c r="QT42" s="219"/>
      <c r="QU42" s="219"/>
      <c r="QV42" s="219"/>
      <c r="QW42" s="219"/>
      <c r="QX42" s="219"/>
      <c r="QY42" s="219"/>
      <c r="QZ42" s="219"/>
      <c r="RA42" s="220"/>
      <c r="RB42" s="218"/>
      <c r="RC42" s="219"/>
      <c r="RD42" s="219"/>
      <c r="RE42" s="219"/>
      <c r="RF42" s="219"/>
      <c r="RG42" s="219"/>
      <c r="RH42" s="219"/>
      <c r="RI42" s="219"/>
      <c r="RJ42" s="219"/>
      <c r="RK42" s="219"/>
      <c r="RL42" s="219"/>
      <c r="RM42" s="219"/>
      <c r="RN42" s="219"/>
      <c r="RO42" s="219"/>
      <c r="RP42" s="219"/>
      <c r="RQ42" s="219"/>
      <c r="RR42" s="219"/>
      <c r="RS42" s="219"/>
      <c r="RT42" s="219"/>
      <c r="RU42" s="219"/>
      <c r="RV42" s="219"/>
      <c r="RW42" s="219"/>
      <c r="RX42" s="219"/>
      <c r="RY42" s="219"/>
      <c r="RZ42" s="219"/>
      <c r="SA42" s="219"/>
      <c r="SB42" s="219"/>
      <c r="SC42" s="219"/>
      <c r="SD42" s="219"/>
      <c r="SE42" s="220"/>
      <c r="SF42" s="218"/>
      <c r="SG42" s="219"/>
      <c r="SH42" s="219"/>
      <c r="SI42" s="219"/>
      <c r="SJ42" s="219"/>
      <c r="SK42" s="219"/>
      <c r="SL42" s="219"/>
      <c r="SM42" s="219"/>
      <c r="SN42" s="219"/>
      <c r="SO42" s="219"/>
      <c r="SP42" s="219"/>
      <c r="SQ42" s="219"/>
      <c r="SR42" s="219"/>
      <c r="SS42" s="219"/>
      <c r="ST42" s="219"/>
      <c r="SU42" s="219"/>
      <c r="SV42" s="219"/>
      <c r="SW42" s="219"/>
      <c r="SX42" s="219"/>
      <c r="SY42" s="219"/>
      <c r="SZ42" s="219"/>
      <c r="TA42" s="219"/>
      <c r="TB42" s="219"/>
      <c r="TC42" s="219"/>
      <c r="TD42" s="219"/>
      <c r="TE42" s="219"/>
      <c r="TF42" s="219"/>
      <c r="TG42" s="219"/>
      <c r="TH42" s="219"/>
      <c r="TI42" s="219"/>
      <c r="TJ42" s="220"/>
      <c r="TK42" s="218"/>
      <c r="TL42" s="219"/>
      <c r="TM42" s="219"/>
      <c r="TN42" s="219"/>
      <c r="TO42" s="219"/>
      <c r="TP42" s="219"/>
      <c r="TQ42" s="219"/>
      <c r="TR42" s="219"/>
      <c r="TS42" s="219"/>
      <c r="TT42" s="219"/>
      <c r="TU42" s="219"/>
      <c r="TV42" s="219"/>
      <c r="TW42" s="219"/>
      <c r="TX42" s="219"/>
      <c r="TY42" s="219"/>
      <c r="TZ42" s="219"/>
      <c r="UA42" s="219"/>
      <c r="UB42" s="219"/>
      <c r="UC42" s="219"/>
      <c r="UD42" s="219"/>
      <c r="UE42" s="219"/>
      <c r="UF42" s="219"/>
      <c r="UG42" s="219"/>
      <c r="UH42" s="219"/>
      <c r="UI42" s="219"/>
      <c r="UJ42" s="219"/>
      <c r="UK42" s="219"/>
      <c r="UL42" s="219"/>
      <c r="UM42" s="219"/>
      <c r="UN42" s="220"/>
      <c r="UO42" s="218"/>
      <c r="UP42" s="219"/>
      <c r="UQ42" s="219"/>
      <c r="UR42" s="219"/>
      <c r="US42" s="219"/>
      <c r="UT42" s="219"/>
      <c r="UU42" s="219"/>
      <c r="UV42" s="219"/>
      <c r="UW42" s="219"/>
      <c r="UX42" s="219"/>
      <c r="UY42" s="219"/>
      <c r="UZ42" s="219"/>
      <c r="VA42" s="219"/>
      <c r="VB42" s="219"/>
      <c r="VC42" s="219"/>
      <c r="VD42" s="219"/>
      <c r="VE42" s="219"/>
      <c r="VF42" s="219"/>
      <c r="VG42" s="219"/>
      <c r="VH42" s="219"/>
      <c r="VI42" s="219"/>
      <c r="VJ42" s="219"/>
      <c r="VK42" s="219"/>
      <c r="VL42" s="219"/>
      <c r="VM42" s="219"/>
      <c r="VN42" s="219"/>
      <c r="VO42" s="219"/>
      <c r="VP42" s="219"/>
      <c r="VQ42" s="219"/>
      <c r="VR42" s="219"/>
      <c r="VS42" s="220"/>
      <c r="VT42" s="246"/>
    </row>
    <row r="43" spans="1:592" s="258" customFormat="1" ht="15.95" customHeight="1">
      <c r="A43" s="432"/>
      <c r="B43" s="260" t="s">
        <v>1883</v>
      </c>
      <c r="C43" s="245"/>
      <c r="D43" s="224"/>
      <c r="E43" s="225">
        <f>F40+1</f>
        <v>44985</v>
      </c>
      <c r="F43" s="225">
        <f t="shared" si="8"/>
        <v>45008</v>
      </c>
      <c r="G43" s="226">
        <v>24</v>
      </c>
      <c r="H43" s="227">
        <v>0</v>
      </c>
      <c r="I43" s="225">
        <f t="shared" si="4"/>
        <v>44984</v>
      </c>
      <c r="J43" s="228">
        <f t="shared" ca="1" si="0"/>
        <v>-51</v>
      </c>
      <c r="K43" s="229">
        <f t="shared" ca="1" si="7"/>
        <v>44957</v>
      </c>
      <c r="L43" s="217"/>
      <c r="M43" s="218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20"/>
      <c r="AQ43" s="218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20"/>
      <c r="BV43" s="218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20"/>
      <c r="DA43" s="218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20"/>
      <c r="EE43" s="218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20"/>
      <c r="FJ43" s="218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20"/>
      <c r="GN43" s="218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D43" s="219"/>
      <c r="HE43" s="219"/>
      <c r="HF43" s="219"/>
      <c r="HG43" s="219"/>
      <c r="HH43" s="219"/>
      <c r="HI43" s="219"/>
      <c r="HJ43" s="219"/>
      <c r="HK43" s="219"/>
      <c r="HL43" s="219"/>
      <c r="HM43" s="219"/>
      <c r="HN43" s="219"/>
      <c r="HO43" s="219"/>
      <c r="HP43" s="219"/>
      <c r="HQ43" s="219"/>
      <c r="HR43" s="220"/>
      <c r="HS43" s="218"/>
      <c r="HT43" s="219"/>
      <c r="HU43" s="219"/>
      <c r="HV43" s="219"/>
      <c r="HW43" s="219"/>
      <c r="HX43" s="219"/>
      <c r="HY43" s="219"/>
      <c r="HZ43" s="219"/>
      <c r="IA43" s="219"/>
      <c r="IB43" s="219"/>
      <c r="IC43" s="219"/>
      <c r="ID43" s="219"/>
      <c r="IE43" s="219"/>
      <c r="IF43" s="219"/>
      <c r="IG43" s="219"/>
      <c r="IH43" s="219"/>
      <c r="II43" s="219"/>
      <c r="IJ43" s="219"/>
      <c r="IK43" s="219"/>
      <c r="IL43" s="219"/>
      <c r="IM43" s="219"/>
      <c r="IN43" s="219"/>
      <c r="IO43" s="219"/>
      <c r="IP43" s="219"/>
      <c r="IQ43" s="219"/>
      <c r="IR43" s="219"/>
      <c r="IS43" s="219"/>
      <c r="IT43" s="219"/>
      <c r="IU43" s="219"/>
      <c r="IV43" s="219"/>
      <c r="IW43" s="220"/>
      <c r="IX43" s="218"/>
      <c r="IY43" s="219"/>
      <c r="IZ43" s="219"/>
      <c r="JA43" s="219"/>
      <c r="JB43" s="219"/>
      <c r="JC43" s="219"/>
      <c r="JD43" s="219"/>
      <c r="JE43" s="219"/>
      <c r="JF43" s="219"/>
      <c r="JG43" s="219"/>
      <c r="JH43" s="219"/>
      <c r="JI43" s="219"/>
      <c r="JJ43" s="219"/>
      <c r="JK43" s="219"/>
      <c r="JL43" s="219"/>
      <c r="JM43" s="219"/>
      <c r="JN43" s="219"/>
      <c r="JO43" s="219"/>
      <c r="JP43" s="219"/>
      <c r="JQ43" s="219"/>
      <c r="JR43" s="219"/>
      <c r="JS43" s="219"/>
      <c r="JT43" s="219"/>
      <c r="JU43" s="219"/>
      <c r="JV43" s="219"/>
      <c r="JW43" s="219"/>
      <c r="JX43" s="219"/>
      <c r="JY43" s="220"/>
      <c r="JZ43" s="218"/>
      <c r="KA43" s="219"/>
      <c r="KB43" s="219"/>
      <c r="KC43" s="219"/>
      <c r="KD43" s="219"/>
      <c r="KE43" s="219"/>
      <c r="KF43" s="219"/>
      <c r="KG43" s="219"/>
      <c r="KH43" s="219"/>
      <c r="KI43" s="219"/>
      <c r="KJ43" s="219"/>
      <c r="KK43" s="219"/>
      <c r="KL43" s="219"/>
      <c r="KM43" s="219"/>
      <c r="KN43" s="219"/>
      <c r="KO43" s="219"/>
      <c r="KP43" s="219"/>
      <c r="KQ43" s="219"/>
      <c r="KR43" s="219"/>
      <c r="KS43" s="219"/>
      <c r="KT43" s="219"/>
      <c r="KU43" s="219"/>
      <c r="KV43" s="219"/>
      <c r="KW43" s="219"/>
      <c r="KX43" s="219"/>
      <c r="KY43" s="219"/>
      <c r="KZ43" s="219"/>
      <c r="LA43" s="219"/>
      <c r="LB43" s="219"/>
      <c r="LC43" s="219"/>
      <c r="LD43" s="220"/>
      <c r="LE43" s="218"/>
      <c r="LF43" s="219"/>
      <c r="LG43" s="219"/>
      <c r="LH43" s="219"/>
      <c r="LI43" s="219"/>
      <c r="LJ43" s="219"/>
      <c r="LK43" s="219"/>
      <c r="LL43" s="219"/>
      <c r="LM43" s="219"/>
      <c r="LN43" s="219"/>
      <c r="LO43" s="219"/>
      <c r="LP43" s="219"/>
      <c r="LQ43" s="219"/>
      <c r="LR43" s="219"/>
      <c r="LS43" s="219"/>
      <c r="LT43" s="219"/>
      <c r="LU43" s="219"/>
      <c r="LV43" s="219"/>
      <c r="LW43" s="219"/>
      <c r="LX43" s="219"/>
      <c r="LY43" s="219"/>
      <c r="LZ43" s="219"/>
      <c r="MA43" s="219"/>
      <c r="MB43" s="219"/>
      <c r="MC43" s="219"/>
      <c r="MD43" s="219"/>
      <c r="ME43" s="219"/>
      <c r="MF43" s="219"/>
      <c r="MG43" s="219"/>
      <c r="MH43" s="220"/>
      <c r="MI43" s="218"/>
      <c r="MJ43" s="219"/>
      <c r="MK43" s="219"/>
      <c r="ML43" s="219"/>
      <c r="MM43" s="219"/>
      <c r="MN43" s="219"/>
      <c r="MO43" s="219"/>
      <c r="MP43" s="219"/>
      <c r="MQ43" s="219"/>
      <c r="MR43" s="219"/>
      <c r="MS43" s="219"/>
      <c r="MT43" s="219"/>
      <c r="MU43" s="219"/>
      <c r="MV43" s="219"/>
      <c r="MW43" s="219"/>
      <c r="MX43" s="219"/>
      <c r="MY43" s="219"/>
      <c r="MZ43" s="219"/>
      <c r="NA43" s="219"/>
      <c r="NB43" s="219"/>
      <c r="NC43" s="219"/>
      <c r="ND43" s="219"/>
      <c r="NE43" s="219"/>
      <c r="NF43" s="219"/>
      <c r="NG43" s="219"/>
      <c r="NH43" s="219"/>
      <c r="NI43" s="219"/>
      <c r="NJ43" s="219"/>
      <c r="NK43" s="219"/>
      <c r="NL43" s="219"/>
      <c r="NM43" s="220"/>
      <c r="NN43" s="218"/>
      <c r="NO43" s="219"/>
      <c r="NP43" s="219"/>
      <c r="NQ43" s="219"/>
      <c r="NR43" s="219"/>
      <c r="NS43" s="219"/>
      <c r="NT43" s="219"/>
      <c r="NU43" s="219"/>
      <c r="NV43" s="219"/>
      <c r="NW43" s="219"/>
      <c r="NX43" s="219"/>
      <c r="NY43" s="219"/>
      <c r="NZ43" s="219"/>
      <c r="OA43" s="219"/>
      <c r="OB43" s="219"/>
      <c r="OC43" s="219"/>
      <c r="OD43" s="219"/>
      <c r="OE43" s="219"/>
      <c r="OF43" s="219"/>
      <c r="OG43" s="219"/>
      <c r="OH43" s="219"/>
      <c r="OI43" s="219"/>
      <c r="OJ43" s="219"/>
      <c r="OK43" s="219"/>
      <c r="OL43" s="219"/>
      <c r="OM43" s="219"/>
      <c r="ON43" s="219"/>
      <c r="OO43" s="219"/>
      <c r="OP43" s="219"/>
      <c r="OQ43" s="220"/>
      <c r="OR43" s="218"/>
      <c r="OS43" s="219"/>
      <c r="OT43" s="219"/>
      <c r="OU43" s="219"/>
      <c r="OV43" s="219"/>
      <c r="OW43" s="219"/>
      <c r="OX43" s="219"/>
      <c r="OY43" s="219"/>
      <c r="OZ43" s="219"/>
      <c r="PA43" s="219"/>
      <c r="PB43" s="219"/>
      <c r="PC43" s="219"/>
      <c r="PD43" s="219"/>
      <c r="PE43" s="219"/>
      <c r="PF43" s="219"/>
      <c r="PG43" s="219"/>
      <c r="PH43" s="219"/>
      <c r="PI43" s="219"/>
      <c r="PJ43" s="219"/>
      <c r="PK43" s="219"/>
      <c r="PL43" s="219"/>
      <c r="PM43" s="219"/>
      <c r="PN43" s="219"/>
      <c r="PO43" s="219"/>
      <c r="PP43" s="219"/>
      <c r="PQ43" s="219"/>
      <c r="PR43" s="219"/>
      <c r="PS43" s="219"/>
      <c r="PT43" s="219"/>
      <c r="PU43" s="219"/>
      <c r="PV43" s="220"/>
      <c r="PW43" s="218"/>
      <c r="PX43" s="219"/>
      <c r="PY43" s="219"/>
      <c r="PZ43" s="219"/>
      <c r="QA43" s="219"/>
      <c r="QB43" s="219"/>
      <c r="QC43" s="219"/>
      <c r="QD43" s="219"/>
      <c r="QE43" s="219"/>
      <c r="QF43" s="219"/>
      <c r="QG43" s="219"/>
      <c r="QH43" s="219"/>
      <c r="QI43" s="219"/>
      <c r="QJ43" s="219"/>
      <c r="QK43" s="219"/>
      <c r="QL43" s="219"/>
      <c r="QM43" s="219"/>
      <c r="QN43" s="219"/>
      <c r="QO43" s="219"/>
      <c r="QP43" s="219"/>
      <c r="QQ43" s="219"/>
      <c r="QR43" s="219"/>
      <c r="QS43" s="219"/>
      <c r="QT43" s="219"/>
      <c r="QU43" s="219"/>
      <c r="QV43" s="219"/>
      <c r="QW43" s="219"/>
      <c r="QX43" s="219"/>
      <c r="QY43" s="219"/>
      <c r="QZ43" s="219"/>
      <c r="RA43" s="220"/>
      <c r="RB43" s="218"/>
      <c r="RC43" s="219"/>
      <c r="RD43" s="219"/>
      <c r="RE43" s="219"/>
      <c r="RF43" s="219"/>
      <c r="RG43" s="219"/>
      <c r="RH43" s="219"/>
      <c r="RI43" s="219"/>
      <c r="RJ43" s="219"/>
      <c r="RK43" s="219"/>
      <c r="RL43" s="219"/>
      <c r="RM43" s="219"/>
      <c r="RN43" s="219"/>
      <c r="RO43" s="219"/>
      <c r="RP43" s="219"/>
      <c r="RQ43" s="219"/>
      <c r="RR43" s="219"/>
      <c r="RS43" s="219"/>
      <c r="RT43" s="219"/>
      <c r="RU43" s="219"/>
      <c r="RV43" s="219"/>
      <c r="RW43" s="219"/>
      <c r="RX43" s="219"/>
      <c r="RY43" s="219"/>
      <c r="RZ43" s="219"/>
      <c r="SA43" s="219"/>
      <c r="SB43" s="219"/>
      <c r="SC43" s="219"/>
      <c r="SD43" s="219"/>
      <c r="SE43" s="220"/>
      <c r="SF43" s="218"/>
      <c r="SG43" s="219"/>
      <c r="SH43" s="219"/>
      <c r="SI43" s="219"/>
      <c r="SJ43" s="219"/>
      <c r="SK43" s="219"/>
      <c r="SL43" s="219"/>
      <c r="SM43" s="219"/>
      <c r="SN43" s="219"/>
      <c r="SO43" s="219"/>
      <c r="SP43" s="219"/>
      <c r="SQ43" s="219"/>
      <c r="SR43" s="219"/>
      <c r="SS43" s="219"/>
      <c r="ST43" s="219"/>
      <c r="SU43" s="219"/>
      <c r="SV43" s="219"/>
      <c r="SW43" s="219"/>
      <c r="SX43" s="219"/>
      <c r="SY43" s="219"/>
      <c r="SZ43" s="219"/>
      <c r="TA43" s="219"/>
      <c r="TB43" s="219"/>
      <c r="TC43" s="219"/>
      <c r="TD43" s="219"/>
      <c r="TE43" s="219"/>
      <c r="TF43" s="219"/>
      <c r="TG43" s="219"/>
      <c r="TH43" s="219"/>
      <c r="TI43" s="219"/>
      <c r="TJ43" s="220"/>
      <c r="TK43" s="218"/>
      <c r="TL43" s="219"/>
      <c r="TM43" s="219"/>
      <c r="TN43" s="219"/>
      <c r="TO43" s="219"/>
      <c r="TP43" s="219"/>
      <c r="TQ43" s="219"/>
      <c r="TR43" s="219"/>
      <c r="TS43" s="219"/>
      <c r="TT43" s="219"/>
      <c r="TU43" s="219"/>
      <c r="TV43" s="219"/>
      <c r="TW43" s="219"/>
      <c r="TX43" s="219"/>
      <c r="TY43" s="219"/>
      <c r="TZ43" s="219"/>
      <c r="UA43" s="219"/>
      <c r="UB43" s="219"/>
      <c r="UC43" s="219"/>
      <c r="UD43" s="219"/>
      <c r="UE43" s="219"/>
      <c r="UF43" s="219"/>
      <c r="UG43" s="219"/>
      <c r="UH43" s="219"/>
      <c r="UI43" s="219"/>
      <c r="UJ43" s="219"/>
      <c r="UK43" s="219"/>
      <c r="UL43" s="219"/>
      <c r="UM43" s="219"/>
      <c r="UN43" s="220"/>
      <c r="UO43" s="218"/>
      <c r="UP43" s="219"/>
      <c r="UQ43" s="219"/>
      <c r="UR43" s="219"/>
      <c r="US43" s="219"/>
      <c r="UT43" s="219"/>
      <c r="UU43" s="219"/>
      <c r="UV43" s="219"/>
      <c r="UW43" s="219"/>
      <c r="UX43" s="219"/>
      <c r="UY43" s="219"/>
      <c r="UZ43" s="219"/>
      <c r="VA43" s="219"/>
      <c r="VB43" s="219"/>
      <c r="VC43" s="219"/>
      <c r="VD43" s="219"/>
      <c r="VE43" s="219"/>
      <c r="VF43" s="219"/>
      <c r="VG43" s="219"/>
      <c r="VH43" s="219"/>
      <c r="VI43" s="219"/>
      <c r="VJ43" s="219"/>
      <c r="VK43" s="219"/>
      <c r="VL43" s="219"/>
      <c r="VM43" s="219"/>
      <c r="VN43" s="219"/>
      <c r="VO43" s="219"/>
      <c r="VP43" s="219"/>
      <c r="VQ43" s="219"/>
      <c r="VR43" s="219"/>
      <c r="VS43" s="220"/>
      <c r="VT43" s="246"/>
    </row>
    <row r="44" spans="1:592" s="258" customFormat="1" ht="15" customHeight="1">
      <c r="A44" s="432"/>
      <c r="B44" s="260" t="s">
        <v>1884</v>
      </c>
      <c r="C44" s="245"/>
      <c r="D44" s="224"/>
      <c r="E44" s="225">
        <f>E43</f>
        <v>44985</v>
      </c>
      <c r="F44" s="225">
        <f t="shared" si="8"/>
        <v>45008</v>
      </c>
      <c r="G44" s="226">
        <v>24</v>
      </c>
      <c r="H44" s="227">
        <v>0</v>
      </c>
      <c r="I44" s="225">
        <f t="shared" si="4"/>
        <v>44984</v>
      </c>
      <c r="J44" s="228">
        <f t="shared" ca="1" si="0"/>
        <v>-51</v>
      </c>
      <c r="K44" s="229">
        <f t="shared" ca="1" si="7"/>
        <v>44957</v>
      </c>
      <c r="L44" s="217"/>
      <c r="M44" s="218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20"/>
      <c r="AQ44" s="218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20"/>
      <c r="BV44" s="218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20"/>
      <c r="DA44" s="218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20"/>
      <c r="EE44" s="218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20"/>
      <c r="FJ44" s="218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19"/>
      <c r="GF44" s="219"/>
      <c r="GG44" s="219"/>
      <c r="GH44" s="219"/>
      <c r="GI44" s="219"/>
      <c r="GJ44" s="219"/>
      <c r="GK44" s="219"/>
      <c r="GL44" s="219"/>
      <c r="GM44" s="220"/>
      <c r="GN44" s="218"/>
      <c r="GO44" s="219"/>
      <c r="GP44" s="219"/>
      <c r="GQ44" s="219"/>
      <c r="GR44" s="219"/>
      <c r="GS44" s="219"/>
      <c r="GT44" s="219"/>
      <c r="GU44" s="219"/>
      <c r="GV44" s="219"/>
      <c r="GW44" s="219"/>
      <c r="GX44" s="219"/>
      <c r="GY44" s="219"/>
      <c r="GZ44" s="219"/>
      <c r="HA44" s="219"/>
      <c r="HB44" s="219"/>
      <c r="HC44" s="219"/>
      <c r="HD44" s="219"/>
      <c r="HE44" s="219"/>
      <c r="HF44" s="219"/>
      <c r="HG44" s="219"/>
      <c r="HH44" s="219"/>
      <c r="HI44" s="219"/>
      <c r="HJ44" s="219"/>
      <c r="HK44" s="219"/>
      <c r="HL44" s="219"/>
      <c r="HM44" s="219"/>
      <c r="HN44" s="219"/>
      <c r="HO44" s="219"/>
      <c r="HP44" s="219"/>
      <c r="HQ44" s="219"/>
      <c r="HR44" s="220"/>
      <c r="HS44" s="218"/>
      <c r="HT44" s="219"/>
      <c r="HU44" s="219"/>
      <c r="HV44" s="219"/>
      <c r="HW44" s="219"/>
      <c r="HX44" s="219"/>
      <c r="HY44" s="219"/>
      <c r="HZ44" s="219"/>
      <c r="IA44" s="219"/>
      <c r="IB44" s="219"/>
      <c r="IC44" s="219"/>
      <c r="ID44" s="219"/>
      <c r="IE44" s="219"/>
      <c r="IF44" s="219"/>
      <c r="IG44" s="219"/>
      <c r="IH44" s="219"/>
      <c r="II44" s="219"/>
      <c r="IJ44" s="219"/>
      <c r="IK44" s="219"/>
      <c r="IL44" s="219"/>
      <c r="IM44" s="219"/>
      <c r="IN44" s="219"/>
      <c r="IO44" s="219"/>
      <c r="IP44" s="219"/>
      <c r="IQ44" s="219"/>
      <c r="IR44" s="219"/>
      <c r="IS44" s="219"/>
      <c r="IT44" s="219"/>
      <c r="IU44" s="219"/>
      <c r="IV44" s="219"/>
      <c r="IW44" s="220"/>
      <c r="IX44" s="218"/>
      <c r="IY44" s="219"/>
      <c r="IZ44" s="219"/>
      <c r="JA44" s="219"/>
      <c r="JB44" s="219"/>
      <c r="JC44" s="219"/>
      <c r="JD44" s="219"/>
      <c r="JE44" s="219"/>
      <c r="JF44" s="219"/>
      <c r="JG44" s="219"/>
      <c r="JH44" s="219"/>
      <c r="JI44" s="219"/>
      <c r="JJ44" s="219"/>
      <c r="JK44" s="219"/>
      <c r="JL44" s="219"/>
      <c r="JM44" s="219"/>
      <c r="JN44" s="219"/>
      <c r="JO44" s="219"/>
      <c r="JP44" s="219"/>
      <c r="JQ44" s="219"/>
      <c r="JR44" s="219"/>
      <c r="JS44" s="219"/>
      <c r="JT44" s="219"/>
      <c r="JU44" s="219"/>
      <c r="JV44" s="219"/>
      <c r="JW44" s="219"/>
      <c r="JX44" s="219"/>
      <c r="JY44" s="220"/>
      <c r="JZ44" s="218"/>
      <c r="KA44" s="219"/>
      <c r="KB44" s="219"/>
      <c r="KC44" s="219"/>
      <c r="KD44" s="219"/>
      <c r="KE44" s="219"/>
      <c r="KF44" s="219"/>
      <c r="KG44" s="219"/>
      <c r="KH44" s="219"/>
      <c r="KI44" s="219"/>
      <c r="KJ44" s="219"/>
      <c r="KK44" s="219"/>
      <c r="KL44" s="219"/>
      <c r="KM44" s="219"/>
      <c r="KN44" s="219"/>
      <c r="KO44" s="219"/>
      <c r="KP44" s="219"/>
      <c r="KQ44" s="219"/>
      <c r="KR44" s="219"/>
      <c r="KS44" s="219"/>
      <c r="KT44" s="219"/>
      <c r="KU44" s="219"/>
      <c r="KV44" s="219"/>
      <c r="KW44" s="219"/>
      <c r="KX44" s="219"/>
      <c r="KY44" s="219"/>
      <c r="KZ44" s="219"/>
      <c r="LA44" s="219"/>
      <c r="LB44" s="219"/>
      <c r="LC44" s="219"/>
      <c r="LD44" s="220"/>
      <c r="LE44" s="218"/>
      <c r="LF44" s="219"/>
      <c r="LG44" s="219"/>
      <c r="LH44" s="219"/>
      <c r="LI44" s="219"/>
      <c r="LJ44" s="219"/>
      <c r="LK44" s="219"/>
      <c r="LL44" s="219"/>
      <c r="LM44" s="219"/>
      <c r="LN44" s="219"/>
      <c r="LO44" s="219"/>
      <c r="LP44" s="219"/>
      <c r="LQ44" s="219"/>
      <c r="LR44" s="219"/>
      <c r="LS44" s="219"/>
      <c r="LT44" s="219"/>
      <c r="LU44" s="219"/>
      <c r="LV44" s="219"/>
      <c r="LW44" s="219"/>
      <c r="LX44" s="219"/>
      <c r="LY44" s="219"/>
      <c r="LZ44" s="219"/>
      <c r="MA44" s="219"/>
      <c r="MB44" s="219"/>
      <c r="MC44" s="219"/>
      <c r="MD44" s="219"/>
      <c r="ME44" s="219"/>
      <c r="MF44" s="219"/>
      <c r="MG44" s="219"/>
      <c r="MH44" s="220"/>
      <c r="MI44" s="218"/>
      <c r="MJ44" s="219"/>
      <c r="MK44" s="219"/>
      <c r="ML44" s="219"/>
      <c r="MM44" s="219"/>
      <c r="MN44" s="219"/>
      <c r="MO44" s="219"/>
      <c r="MP44" s="219"/>
      <c r="MQ44" s="219"/>
      <c r="MR44" s="219"/>
      <c r="MS44" s="219"/>
      <c r="MT44" s="219"/>
      <c r="MU44" s="219"/>
      <c r="MV44" s="219"/>
      <c r="MW44" s="219"/>
      <c r="MX44" s="219"/>
      <c r="MY44" s="219"/>
      <c r="MZ44" s="219"/>
      <c r="NA44" s="219"/>
      <c r="NB44" s="219"/>
      <c r="NC44" s="219"/>
      <c r="ND44" s="219"/>
      <c r="NE44" s="219"/>
      <c r="NF44" s="219"/>
      <c r="NG44" s="219"/>
      <c r="NH44" s="219"/>
      <c r="NI44" s="219"/>
      <c r="NJ44" s="219"/>
      <c r="NK44" s="219"/>
      <c r="NL44" s="219"/>
      <c r="NM44" s="220"/>
      <c r="NN44" s="218"/>
      <c r="NO44" s="219"/>
      <c r="NP44" s="219"/>
      <c r="NQ44" s="219"/>
      <c r="NR44" s="219"/>
      <c r="NS44" s="219"/>
      <c r="NT44" s="219"/>
      <c r="NU44" s="219"/>
      <c r="NV44" s="219"/>
      <c r="NW44" s="219"/>
      <c r="NX44" s="219"/>
      <c r="NY44" s="219"/>
      <c r="NZ44" s="219"/>
      <c r="OA44" s="219"/>
      <c r="OB44" s="219"/>
      <c r="OC44" s="219"/>
      <c r="OD44" s="219"/>
      <c r="OE44" s="219"/>
      <c r="OF44" s="219"/>
      <c r="OG44" s="219"/>
      <c r="OH44" s="219"/>
      <c r="OI44" s="219"/>
      <c r="OJ44" s="219"/>
      <c r="OK44" s="219"/>
      <c r="OL44" s="219"/>
      <c r="OM44" s="219"/>
      <c r="ON44" s="219"/>
      <c r="OO44" s="219"/>
      <c r="OP44" s="219"/>
      <c r="OQ44" s="220"/>
      <c r="OR44" s="218"/>
      <c r="OS44" s="219"/>
      <c r="OT44" s="219"/>
      <c r="OU44" s="219"/>
      <c r="OV44" s="219"/>
      <c r="OW44" s="219"/>
      <c r="OX44" s="219"/>
      <c r="OY44" s="219"/>
      <c r="OZ44" s="219"/>
      <c r="PA44" s="219"/>
      <c r="PB44" s="219"/>
      <c r="PC44" s="219"/>
      <c r="PD44" s="219"/>
      <c r="PE44" s="219"/>
      <c r="PF44" s="219"/>
      <c r="PG44" s="219"/>
      <c r="PH44" s="219"/>
      <c r="PI44" s="219"/>
      <c r="PJ44" s="219"/>
      <c r="PK44" s="219"/>
      <c r="PL44" s="219"/>
      <c r="PM44" s="219"/>
      <c r="PN44" s="219"/>
      <c r="PO44" s="219"/>
      <c r="PP44" s="219"/>
      <c r="PQ44" s="219"/>
      <c r="PR44" s="219"/>
      <c r="PS44" s="219"/>
      <c r="PT44" s="219"/>
      <c r="PU44" s="219"/>
      <c r="PV44" s="220"/>
      <c r="PW44" s="218"/>
      <c r="PX44" s="219"/>
      <c r="PY44" s="219"/>
      <c r="PZ44" s="219"/>
      <c r="QA44" s="219"/>
      <c r="QB44" s="219"/>
      <c r="QC44" s="219"/>
      <c r="QD44" s="219"/>
      <c r="QE44" s="219"/>
      <c r="QF44" s="219"/>
      <c r="QG44" s="219"/>
      <c r="QH44" s="219"/>
      <c r="QI44" s="219"/>
      <c r="QJ44" s="219"/>
      <c r="QK44" s="219"/>
      <c r="QL44" s="219"/>
      <c r="QM44" s="219"/>
      <c r="QN44" s="219"/>
      <c r="QO44" s="219"/>
      <c r="QP44" s="219"/>
      <c r="QQ44" s="219"/>
      <c r="QR44" s="219"/>
      <c r="QS44" s="219"/>
      <c r="QT44" s="219"/>
      <c r="QU44" s="219"/>
      <c r="QV44" s="219"/>
      <c r="QW44" s="219"/>
      <c r="QX44" s="219"/>
      <c r="QY44" s="219"/>
      <c r="QZ44" s="219"/>
      <c r="RA44" s="220"/>
      <c r="RB44" s="218"/>
      <c r="RC44" s="219"/>
      <c r="RD44" s="219"/>
      <c r="RE44" s="219"/>
      <c r="RF44" s="219"/>
      <c r="RG44" s="219"/>
      <c r="RH44" s="219"/>
      <c r="RI44" s="219"/>
      <c r="RJ44" s="219"/>
      <c r="RK44" s="219"/>
      <c r="RL44" s="219"/>
      <c r="RM44" s="219"/>
      <c r="RN44" s="219"/>
      <c r="RO44" s="219"/>
      <c r="RP44" s="219"/>
      <c r="RQ44" s="219"/>
      <c r="RR44" s="219"/>
      <c r="RS44" s="219"/>
      <c r="RT44" s="219"/>
      <c r="RU44" s="219"/>
      <c r="RV44" s="219"/>
      <c r="RW44" s="219"/>
      <c r="RX44" s="219"/>
      <c r="RY44" s="219"/>
      <c r="RZ44" s="219"/>
      <c r="SA44" s="219"/>
      <c r="SB44" s="219"/>
      <c r="SC44" s="219"/>
      <c r="SD44" s="219"/>
      <c r="SE44" s="220"/>
      <c r="SF44" s="218"/>
      <c r="SG44" s="219"/>
      <c r="SH44" s="219"/>
      <c r="SI44" s="219"/>
      <c r="SJ44" s="219"/>
      <c r="SK44" s="219"/>
      <c r="SL44" s="219"/>
      <c r="SM44" s="219"/>
      <c r="SN44" s="219"/>
      <c r="SO44" s="219"/>
      <c r="SP44" s="219"/>
      <c r="SQ44" s="219"/>
      <c r="SR44" s="219"/>
      <c r="SS44" s="219"/>
      <c r="ST44" s="219"/>
      <c r="SU44" s="219"/>
      <c r="SV44" s="219"/>
      <c r="SW44" s="219"/>
      <c r="SX44" s="219"/>
      <c r="SY44" s="219"/>
      <c r="SZ44" s="219"/>
      <c r="TA44" s="219"/>
      <c r="TB44" s="219"/>
      <c r="TC44" s="219"/>
      <c r="TD44" s="219"/>
      <c r="TE44" s="219"/>
      <c r="TF44" s="219"/>
      <c r="TG44" s="219"/>
      <c r="TH44" s="219"/>
      <c r="TI44" s="219"/>
      <c r="TJ44" s="220"/>
      <c r="TK44" s="218"/>
      <c r="TL44" s="219"/>
      <c r="TM44" s="219"/>
      <c r="TN44" s="219"/>
      <c r="TO44" s="219"/>
      <c r="TP44" s="219"/>
      <c r="TQ44" s="219"/>
      <c r="TR44" s="219"/>
      <c r="TS44" s="219"/>
      <c r="TT44" s="219"/>
      <c r="TU44" s="219"/>
      <c r="TV44" s="219"/>
      <c r="TW44" s="219"/>
      <c r="TX44" s="219"/>
      <c r="TY44" s="219"/>
      <c r="TZ44" s="219"/>
      <c r="UA44" s="219"/>
      <c r="UB44" s="219"/>
      <c r="UC44" s="219"/>
      <c r="UD44" s="219"/>
      <c r="UE44" s="219"/>
      <c r="UF44" s="219"/>
      <c r="UG44" s="219"/>
      <c r="UH44" s="219"/>
      <c r="UI44" s="219"/>
      <c r="UJ44" s="219"/>
      <c r="UK44" s="219"/>
      <c r="UL44" s="219"/>
      <c r="UM44" s="219"/>
      <c r="UN44" s="220"/>
      <c r="UO44" s="218"/>
      <c r="UP44" s="219"/>
      <c r="UQ44" s="219"/>
      <c r="UR44" s="219"/>
      <c r="US44" s="219"/>
      <c r="UT44" s="219"/>
      <c r="UU44" s="219"/>
      <c r="UV44" s="219"/>
      <c r="UW44" s="219"/>
      <c r="UX44" s="219"/>
      <c r="UY44" s="219"/>
      <c r="UZ44" s="219"/>
      <c r="VA44" s="219"/>
      <c r="VB44" s="219"/>
      <c r="VC44" s="219"/>
      <c r="VD44" s="219"/>
      <c r="VE44" s="219"/>
      <c r="VF44" s="219"/>
      <c r="VG44" s="219"/>
      <c r="VH44" s="219"/>
      <c r="VI44" s="219"/>
      <c r="VJ44" s="219"/>
      <c r="VK44" s="219"/>
      <c r="VL44" s="219"/>
      <c r="VM44" s="219"/>
      <c r="VN44" s="219"/>
      <c r="VO44" s="219"/>
      <c r="VP44" s="219"/>
      <c r="VQ44" s="219"/>
      <c r="VR44" s="219"/>
      <c r="VS44" s="220"/>
      <c r="VT44" s="246"/>
    </row>
    <row r="45" spans="1:592" s="258" customFormat="1" ht="15.95" customHeight="1">
      <c r="A45" s="432"/>
      <c r="B45" s="260" t="s">
        <v>1885</v>
      </c>
      <c r="C45" s="245"/>
      <c r="D45" s="224"/>
      <c r="E45" s="225">
        <f>F43+1</f>
        <v>45009</v>
      </c>
      <c r="F45" s="225">
        <f t="shared" si="8"/>
        <v>45010</v>
      </c>
      <c r="G45" s="226">
        <v>2</v>
      </c>
      <c r="H45" s="227">
        <v>0</v>
      </c>
      <c r="I45" s="225">
        <f t="shared" si="4"/>
        <v>45008</v>
      </c>
      <c r="J45" s="228">
        <f t="shared" ca="1" si="0"/>
        <v>-53</v>
      </c>
      <c r="K45" s="229">
        <f t="shared" ca="1" si="7"/>
        <v>44957</v>
      </c>
      <c r="L45" s="217"/>
      <c r="M45" s="218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20"/>
      <c r="AQ45" s="218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20"/>
      <c r="BV45" s="218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20"/>
      <c r="DA45" s="218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20"/>
      <c r="EE45" s="218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20"/>
      <c r="FJ45" s="218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19"/>
      <c r="GF45" s="219"/>
      <c r="GG45" s="219"/>
      <c r="GH45" s="219"/>
      <c r="GI45" s="219"/>
      <c r="GJ45" s="219"/>
      <c r="GK45" s="219"/>
      <c r="GL45" s="219"/>
      <c r="GM45" s="220"/>
      <c r="GN45" s="218"/>
      <c r="GO45" s="219"/>
      <c r="GP45" s="219"/>
      <c r="GQ45" s="219"/>
      <c r="GR45" s="219"/>
      <c r="GS45" s="219"/>
      <c r="GT45" s="219"/>
      <c r="GU45" s="219"/>
      <c r="GV45" s="219"/>
      <c r="GW45" s="219"/>
      <c r="GX45" s="219"/>
      <c r="GY45" s="219"/>
      <c r="GZ45" s="219"/>
      <c r="HA45" s="219"/>
      <c r="HB45" s="219"/>
      <c r="HC45" s="219"/>
      <c r="HD45" s="219"/>
      <c r="HE45" s="219"/>
      <c r="HF45" s="219"/>
      <c r="HG45" s="219"/>
      <c r="HH45" s="219"/>
      <c r="HI45" s="219"/>
      <c r="HJ45" s="219"/>
      <c r="HK45" s="219"/>
      <c r="HL45" s="219"/>
      <c r="HM45" s="219"/>
      <c r="HN45" s="219"/>
      <c r="HO45" s="219"/>
      <c r="HP45" s="219"/>
      <c r="HQ45" s="219"/>
      <c r="HR45" s="220"/>
      <c r="HS45" s="218"/>
      <c r="HT45" s="219"/>
      <c r="HU45" s="219"/>
      <c r="HV45" s="219"/>
      <c r="HW45" s="219"/>
      <c r="HX45" s="219"/>
      <c r="HY45" s="219"/>
      <c r="HZ45" s="219"/>
      <c r="IA45" s="219"/>
      <c r="IB45" s="219"/>
      <c r="IC45" s="219"/>
      <c r="ID45" s="219"/>
      <c r="IE45" s="219"/>
      <c r="IF45" s="219"/>
      <c r="IG45" s="219"/>
      <c r="IH45" s="219"/>
      <c r="II45" s="219"/>
      <c r="IJ45" s="219"/>
      <c r="IK45" s="219"/>
      <c r="IL45" s="219"/>
      <c r="IM45" s="219"/>
      <c r="IN45" s="219"/>
      <c r="IO45" s="219"/>
      <c r="IP45" s="219"/>
      <c r="IQ45" s="219"/>
      <c r="IR45" s="219"/>
      <c r="IS45" s="219"/>
      <c r="IT45" s="219"/>
      <c r="IU45" s="219"/>
      <c r="IV45" s="219"/>
      <c r="IW45" s="220"/>
      <c r="IX45" s="218"/>
      <c r="IY45" s="219"/>
      <c r="IZ45" s="219"/>
      <c r="JA45" s="219"/>
      <c r="JB45" s="219"/>
      <c r="JC45" s="219"/>
      <c r="JD45" s="219"/>
      <c r="JE45" s="219"/>
      <c r="JF45" s="219"/>
      <c r="JG45" s="219"/>
      <c r="JH45" s="219"/>
      <c r="JI45" s="219"/>
      <c r="JJ45" s="219"/>
      <c r="JK45" s="219"/>
      <c r="JL45" s="219"/>
      <c r="JM45" s="219"/>
      <c r="JN45" s="219"/>
      <c r="JO45" s="219"/>
      <c r="JP45" s="219"/>
      <c r="JQ45" s="219"/>
      <c r="JR45" s="219"/>
      <c r="JS45" s="219"/>
      <c r="JT45" s="219"/>
      <c r="JU45" s="219"/>
      <c r="JV45" s="219"/>
      <c r="JW45" s="219"/>
      <c r="JX45" s="219"/>
      <c r="JY45" s="220"/>
      <c r="JZ45" s="218"/>
      <c r="KA45" s="219"/>
      <c r="KB45" s="219"/>
      <c r="KC45" s="219"/>
      <c r="KD45" s="219"/>
      <c r="KE45" s="219"/>
      <c r="KF45" s="219"/>
      <c r="KG45" s="219"/>
      <c r="KH45" s="219"/>
      <c r="KI45" s="219"/>
      <c r="KJ45" s="219"/>
      <c r="KK45" s="219"/>
      <c r="KL45" s="219"/>
      <c r="KM45" s="219"/>
      <c r="KN45" s="219"/>
      <c r="KO45" s="219"/>
      <c r="KP45" s="219"/>
      <c r="KQ45" s="219"/>
      <c r="KR45" s="219"/>
      <c r="KS45" s="219"/>
      <c r="KT45" s="219"/>
      <c r="KU45" s="219"/>
      <c r="KV45" s="219"/>
      <c r="KW45" s="219"/>
      <c r="KX45" s="219"/>
      <c r="KY45" s="219"/>
      <c r="KZ45" s="219"/>
      <c r="LA45" s="219"/>
      <c r="LB45" s="219"/>
      <c r="LC45" s="219"/>
      <c r="LD45" s="220"/>
      <c r="LE45" s="218"/>
      <c r="LF45" s="219"/>
      <c r="LG45" s="219"/>
      <c r="LH45" s="219"/>
      <c r="LI45" s="219"/>
      <c r="LJ45" s="219"/>
      <c r="LK45" s="219"/>
      <c r="LL45" s="219"/>
      <c r="LM45" s="219"/>
      <c r="LN45" s="219"/>
      <c r="LO45" s="219"/>
      <c r="LP45" s="219"/>
      <c r="LQ45" s="219"/>
      <c r="LR45" s="219"/>
      <c r="LS45" s="219"/>
      <c r="LT45" s="219"/>
      <c r="LU45" s="219"/>
      <c r="LV45" s="219"/>
      <c r="LW45" s="219"/>
      <c r="LX45" s="219"/>
      <c r="LY45" s="219"/>
      <c r="LZ45" s="219"/>
      <c r="MA45" s="219"/>
      <c r="MB45" s="219"/>
      <c r="MC45" s="219"/>
      <c r="MD45" s="219"/>
      <c r="ME45" s="219"/>
      <c r="MF45" s="219"/>
      <c r="MG45" s="219"/>
      <c r="MH45" s="220"/>
      <c r="MI45" s="218"/>
      <c r="MJ45" s="219"/>
      <c r="MK45" s="219"/>
      <c r="ML45" s="219"/>
      <c r="MM45" s="219"/>
      <c r="MN45" s="219"/>
      <c r="MO45" s="219"/>
      <c r="MP45" s="219"/>
      <c r="MQ45" s="219"/>
      <c r="MR45" s="219"/>
      <c r="MS45" s="219"/>
      <c r="MT45" s="219"/>
      <c r="MU45" s="219"/>
      <c r="MV45" s="219"/>
      <c r="MW45" s="219"/>
      <c r="MX45" s="219"/>
      <c r="MY45" s="219"/>
      <c r="MZ45" s="219"/>
      <c r="NA45" s="219"/>
      <c r="NB45" s="219"/>
      <c r="NC45" s="219"/>
      <c r="ND45" s="219"/>
      <c r="NE45" s="219"/>
      <c r="NF45" s="219"/>
      <c r="NG45" s="219"/>
      <c r="NH45" s="219"/>
      <c r="NI45" s="219"/>
      <c r="NJ45" s="219"/>
      <c r="NK45" s="219"/>
      <c r="NL45" s="219"/>
      <c r="NM45" s="220"/>
      <c r="NN45" s="218"/>
      <c r="NO45" s="219"/>
      <c r="NP45" s="219"/>
      <c r="NQ45" s="219"/>
      <c r="NR45" s="219"/>
      <c r="NS45" s="219"/>
      <c r="NT45" s="219"/>
      <c r="NU45" s="219"/>
      <c r="NV45" s="219"/>
      <c r="NW45" s="219"/>
      <c r="NX45" s="219"/>
      <c r="NY45" s="219"/>
      <c r="NZ45" s="219"/>
      <c r="OA45" s="219"/>
      <c r="OB45" s="219"/>
      <c r="OC45" s="219"/>
      <c r="OD45" s="219"/>
      <c r="OE45" s="219"/>
      <c r="OF45" s="219"/>
      <c r="OG45" s="219"/>
      <c r="OH45" s="219"/>
      <c r="OI45" s="219"/>
      <c r="OJ45" s="219"/>
      <c r="OK45" s="219"/>
      <c r="OL45" s="219"/>
      <c r="OM45" s="219"/>
      <c r="ON45" s="219"/>
      <c r="OO45" s="219"/>
      <c r="OP45" s="219"/>
      <c r="OQ45" s="220"/>
      <c r="OR45" s="218"/>
      <c r="OS45" s="219"/>
      <c r="OT45" s="219"/>
      <c r="OU45" s="219"/>
      <c r="OV45" s="219"/>
      <c r="OW45" s="219"/>
      <c r="OX45" s="219"/>
      <c r="OY45" s="219"/>
      <c r="OZ45" s="219"/>
      <c r="PA45" s="219"/>
      <c r="PB45" s="219"/>
      <c r="PC45" s="219"/>
      <c r="PD45" s="219"/>
      <c r="PE45" s="219"/>
      <c r="PF45" s="219"/>
      <c r="PG45" s="219"/>
      <c r="PH45" s="219"/>
      <c r="PI45" s="219"/>
      <c r="PJ45" s="219"/>
      <c r="PK45" s="219"/>
      <c r="PL45" s="219"/>
      <c r="PM45" s="219"/>
      <c r="PN45" s="219"/>
      <c r="PO45" s="219"/>
      <c r="PP45" s="219"/>
      <c r="PQ45" s="219"/>
      <c r="PR45" s="219"/>
      <c r="PS45" s="219"/>
      <c r="PT45" s="219"/>
      <c r="PU45" s="219"/>
      <c r="PV45" s="220"/>
      <c r="PW45" s="218"/>
      <c r="PX45" s="219"/>
      <c r="PY45" s="219"/>
      <c r="PZ45" s="219"/>
      <c r="QA45" s="219"/>
      <c r="QB45" s="219"/>
      <c r="QC45" s="219"/>
      <c r="QD45" s="219"/>
      <c r="QE45" s="219"/>
      <c r="QF45" s="219"/>
      <c r="QG45" s="219"/>
      <c r="QH45" s="219"/>
      <c r="QI45" s="219"/>
      <c r="QJ45" s="219"/>
      <c r="QK45" s="219"/>
      <c r="QL45" s="219"/>
      <c r="QM45" s="219"/>
      <c r="QN45" s="219"/>
      <c r="QO45" s="219"/>
      <c r="QP45" s="219"/>
      <c r="QQ45" s="219"/>
      <c r="QR45" s="219"/>
      <c r="QS45" s="219"/>
      <c r="QT45" s="219"/>
      <c r="QU45" s="219"/>
      <c r="QV45" s="219"/>
      <c r="QW45" s="219"/>
      <c r="QX45" s="219"/>
      <c r="QY45" s="219"/>
      <c r="QZ45" s="219"/>
      <c r="RA45" s="220"/>
      <c r="RB45" s="218"/>
      <c r="RC45" s="219"/>
      <c r="RD45" s="219"/>
      <c r="RE45" s="219"/>
      <c r="RF45" s="219"/>
      <c r="RG45" s="219"/>
      <c r="RH45" s="219"/>
      <c r="RI45" s="219"/>
      <c r="RJ45" s="219"/>
      <c r="RK45" s="219"/>
      <c r="RL45" s="219"/>
      <c r="RM45" s="219"/>
      <c r="RN45" s="219"/>
      <c r="RO45" s="219"/>
      <c r="RP45" s="219"/>
      <c r="RQ45" s="219"/>
      <c r="RR45" s="219"/>
      <c r="RS45" s="219"/>
      <c r="RT45" s="219"/>
      <c r="RU45" s="219"/>
      <c r="RV45" s="219"/>
      <c r="RW45" s="219"/>
      <c r="RX45" s="219"/>
      <c r="RY45" s="219"/>
      <c r="RZ45" s="219"/>
      <c r="SA45" s="219"/>
      <c r="SB45" s="219"/>
      <c r="SC45" s="219"/>
      <c r="SD45" s="219"/>
      <c r="SE45" s="220"/>
      <c r="SF45" s="218"/>
      <c r="SG45" s="219"/>
      <c r="SH45" s="219"/>
      <c r="SI45" s="219"/>
      <c r="SJ45" s="219"/>
      <c r="SK45" s="219"/>
      <c r="SL45" s="219"/>
      <c r="SM45" s="219"/>
      <c r="SN45" s="219"/>
      <c r="SO45" s="219"/>
      <c r="SP45" s="219"/>
      <c r="SQ45" s="219"/>
      <c r="SR45" s="219"/>
      <c r="SS45" s="219"/>
      <c r="ST45" s="219"/>
      <c r="SU45" s="219"/>
      <c r="SV45" s="219"/>
      <c r="SW45" s="219"/>
      <c r="SX45" s="219"/>
      <c r="SY45" s="219"/>
      <c r="SZ45" s="219"/>
      <c r="TA45" s="219"/>
      <c r="TB45" s="219"/>
      <c r="TC45" s="219"/>
      <c r="TD45" s="219"/>
      <c r="TE45" s="219"/>
      <c r="TF45" s="219"/>
      <c r="TG45" s="219"/>
      <c r="TH45" s="219"/>
      <c r="TI45" s="219"/>
      <c r="TJ45" s="220"/>
      <c r="TK45" s="218"/>
      <c r="TL45" s="219"/>
      <c r="TM45" s="219"/>
      <c r="TN45" s="219"/>
      <c r="TO45" s="219"/>
      <c r="TP45" s="219"/>
      <c r="TQ45" s="219"/>
      <c r="TR45" s="219"/>
      <c r="TS45" s="219"/>
      <c r="TT45" s="219"/>
      <c r="TU45" s="219"/>
      <c r="TV45" s="219"/>
      <c r="TW45" s="219"/>
      <c r="TX45" s="219"/>
      <c r="TY45" s="219"/>
      <c r="TZ45" s="219"/>
      <c r="UA45" s="219"/>
      <c r="UB45" s="219"/>
      <c r="UC45" s="219"/>
      <c r="UD45" s="219"/>
      <c r="UE45" s="219"/>
      <c r="UF45" s="219"/>
      <c r="UG45" s="219"/>
      <c r="UH45" s="219"/>
      <c r="UI45" s="219"/>
      <c r="UJ45" s="219"/>
      <c r="UK45" s="219"/>
      <c r="UL45" s="219"/>
      <c r="UM45" s="219"/>
      <c r="UN45" s="220"/>
      <c r="UO45" s="218"/>
      <c r="UP45" s="219"/>
      <c r="UQ45" s="219"/>
      <c r="UR45" s="219"/>
      <c r="US45" s="219"/>
      <c r="UT45" s="219"/>
      <c r="UU45" s="219"/>
      <c r="UV45" s="219"/>
      <c r="UW45" s="219"/>
      <c r="UX45" s="219"/>
      <c r="UY45" s="219"/>
      <c r="UZ45" s="219"/>
      <c r="VA45" s="219"/>
      <c r="VB45" s="219"/>
      <c r="VC45" s="219"/>
      <c r="VD45" s="219"/>
      <c r="VE45" s="219"/>
      <c r="VF45" s="219"/>
      <c r="VG45" s="219"/>
      <c r="VH45" s="219"/>
      <c r="VI45" s="219"/>
      <c r="VJ45" s="219"/>
      <c r="VK45" s="219"/>
      <c r="VL45" s="219"/>
      <c r="VM45" s="219"/>
      <c r="VN45" s="219"/>
      <c r="VO45" s="219"/>
      <c r="VP45" s="219"/>
      <c r="VQ45" s="219"/>
      <c r="VR45" s="219"/>
      <c r="VS45" s="220"/>
      <c r="VT45" s="246"/>
    </row>
    <row r="46" spans="1:592" s="258" customFormat="1" ht="15.95" customHeight="1">
      <c r="A46" s="432"/>
      <c r="B46" s="260" t="s">
        <v>1886</v>
      </c>
      <c r="C46" s="245"/>
      <c r="D46" s="224"/>
      <c r="E46" s="225">
        <f>F45+1</f>
        <v>45011</v>
      </c>
      <c r="F46" s="225">
        <f t="shared" si="8"/>
        <v>45011</v>
      </c>
      <c r="G46" s="226">
        <v>1</v>
      </c>
      <c r="H46" s="227">
        <v>0</v>
      </c>
      <c r="I46" s="225">
        <f t="shared" si="4"/>
        <v>45010</v>
      </c>
      <c r="J46" s="228">
        <f t="shared" ca="1" si="0"/>
        <v>-54</v>
      </c>
      <c r="K46" s="229">
        <f t="shared" ca="1" si="7"/>
        <v>44957</v>
      </c>
      <c r="L46" s="217"/>
      <c r="M46" s="218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20"/>
      <c r="AQ46" s="218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20"/>
      <c r="BV46" s="218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20"/>
      <c r="DA46" s="218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20"/>
      <c r="EE46" s="218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20"/>
      <c r="FJ46" s="218"/>
      <c r="FK46" s="219"/>
      <c r="FL46" s="219"/>
      <c r="FM46" s="219"/>
      <c r="FN46" s="219"/>
      <c r="FO46" s="219"/>
      <c r="FP46" s="219"/>
      <c r="FQ46" s="219"/>
      <c r="FR46" s="219"/>
      <c r="FS46" s="219"/>
      <c r="FT46" s="219"/>
      <c r="FU46" s="219"/>
      <c r="FV46" s="219"/>
      <c r="FW46" s="219"/>
      <c r="FX46" s="219"/>
      <c r="FY46" s="219"/>
      <c r="FZ46" s="219"/>
      <c r="GA46" s="219"/>
      <c r="GB46" s="219"/>
      <c r="GC46" s="219"/>
      <c r="GD46" s="219"/>
      <c r="GE46" s="219"/>
      <c r="GF46" s="219"/>
      <c r="GG46" s="219"/>
      <c r="GH46" s="219"/>
      <c r="GI46" s="219"/>
      <c r="GJ46" s="219"/>
      <c r="GK46" s="219"/>
      <c r="GL46" s="219"/>
      <c r="GM46" s="220"/>
      <c r="GN46" s="218"/>
      <c r="GO46" s="219"/>
      <c r="GP46" s="219"/>
      <c r="GQ46" s="219"/>
      <c r="GR46" s="219"/>
      <c r="GS46" s="219"/>
      <c r="GT46" s="219"/>
      <c r="GU46" s="219"/>
      <c r="GV46" s="219"/>
      <c r="GW46" s="219"/>
      <c r="GX46" s="219"/>
      <c r="GY46" s="219"/>
      <c r="GZ46" s="219"/>
      <c r="HA46" s="219"/>
      <c r="HB46" s="219"/>
      <c r="HC46" s="219"/>
      <c r="HD46" s="219"/>
      <c r="HE46" s="219"/>
      <c r="HF46" s="219"/>
      <c r="HG46" s="219"/>
      <c r="HH46" s="219"/>
      <c r="HI46" s="219"/>
      <c r="HJ46" s="219"/>
      <c r="HK46" s="219"/>
      <c r="HL46" s="219"/>
      <c r="HM46" s="219"/>
      <c r="HN46" s="219"/>
      <c r="HO46" s="219"/>
      <c r="HP46" s="219"/>
      <c r="HQ46" s="219"/>
      <c r="HR46" s="220"/>
      <c r="HS46" s="218"/>
      <c r="HT46" s="219"/>
      <c r="HU46" s="219"/>
      <c r="HV46" s="219"/>
      <c r="HW46" s="219"/>
      <c r="HX46" s="219"/>
      <c r="HY46" s="219"/>
      <c r="HZ46" s="219"/>
      <c r="IA46" s="219"/>
      <c r="IB46" s="219"/>
      <c r="IC46" s="219"/>
      <c r="ID46" s="219"/>
      <c r="IE46" s="219"/>
      <c r="IF46" s="219"/>
      <c r="IG46" s="219"/>
      <c r="IH46" s="219"/>
      <c r="II46" s="219"/>
      <c r="IJ46" s="219"/>
      <c r="IK46" s="219"/>
      <c r="IL46" s="219"/>
      <c r="IM46" s="219"/>
      <c r="IN46" s="219"/>
      <c r="IO46" s="219"/>
      <c r="IP46" s="219"/>
      <c r="IQ46" s="219"/>
      <c r="IR46" s="219"/>
      <c r="IS46" s="219"/>
      <c r="IT46" s="219"/>
      <c r="IU46" s="219"/>
      <c r="IV46" s="219"/>
      <c r="IW46" s="220"/>
      <c r="IX46" s="218"/>
      <c r="IY46" s="219"/>
      <c r="IZ46" s="219"/>
      <c r="JA46" s="219"/>
      <c r="JB46" s="219"/>
      <c r="JC46" s="219"/>
      <c r="JD46" s="219"/>
      <c r="JE46" s="219"/>
      <c r="JF46" s="219"/>
      <c r="JG46" s="219"/>
      <c r="JH46" s="219"/>
      <c r="JI46" s="219"/>
      <c r="JJ46" s="219"/>
      <c r="JK46" s="219"/>
      <c r="JL46" s="219"/>
      <c r="JM46" s="219"/>
      <c r="JN46" s="219"/>
      <c r="JO46" s="219"/>
      <c r="JP46" s="219"/>
      <c r="JQ46" s="219"/>
      <c r="JR46" s="219"/>
      <c r="JS46" s="219"/>
      <c r="JT46" s="219"/>
      <c r="JU46" s="219"/>
      <c r="JV46" s="219"/>
      <c r="JW46" s="219"/>
      <c r="JX46" s="219"/>
      <c r="JY46" s="220"/>
      <c r="JZ46" s="218"/>
      <c r="KA46" s="219"/>
      <c r="KB46" s="219"/>
      <c r="KC46" s="219"/>
      <c r="KD46" s="219"/>
      <c r="KE46" s="219"/>
      <c r="KF46" s="219"/>
      <c r="KG46" s="219"/>
      <c r="KH46" s="219"/>
      <c r="KI46" s="219"/>
      <c r="KJ46" s="219"/>
      <c r="KK46" s="219"/>
      <c r="KL46" s="219"/>
      <c r="KM46" s="219"/>
      <c r="KN46" s="219"/>
      <c r="KO46" s="219"/>
      <c r="KP46" s="219"/>
      <c r="KQ46" s="219"/>
      <c r="KR46" s="219"/>
      <c r="KS46" s="219"/>
      <c r="KT46" s="219"/>
      <c r="KU46" s="219"/>
      <c r="KV46" s="219"/>
      <c r="KW46" s="219"/>
      <c r="KX46" s="219"/>
      <c r="KY46" s="219"/>
      <c r="KZ46" s="219"/>
      <c r="LA46" s="219"/>
      <c r="LB46" s="219"/>
      <c r="LC46" s="219"/>
      <c r="LD46" s="220"/>
      <c r="LE46" s="218"/>
      <c r="LF46" s="219"/>
      <c r="LG46" s="219"/>
      <c r="LH46" s="219"/>
      <c r="LI46" s="219"/>
      <c r="LJ46" s="219"/>
      <c r="LK46" s="219"/>
      <c r="LL46" s="219"/>
      <c r="LM46" s="219"/>
      <c r="LN46" s="219"/>
      <c r="LO46" s="219"/>
      <c r="LP46" s="219"/>
      <c r="LQ46" s="219"/>
      <c r="LR46" s="219"/>
      <c r="LS46" s="219"/>
      <c r="LT46" s="219"/>
      <c r="LU46" s="219"/>
      <c r="LV46" s="219"/>
      <c r="LW46" s="219"/>
      <c r="LX46" s="219"/>
      <c r="LY46" s="219"/>
      <c r="LZ46" s="219"/>
      <c r="MA46" s="219"/>
      <c r="MB46" s="219"/>
      <c r="MC46" s="219"/>
      <c r="MD46" s="219"/>
      <c r="ME46" s="219"/>
      <c r="MF46" s="219"/>
      <c r="MG46" s="219"/>
      <c r="MH46" s="220"/>
      <c r="MI46" s="218"/>
      <c r="MJ46" s="219"/>
      <c r="MK46" s="219"/>
      <c r="ML46" s="219"/>
      <c r="MM46" s="219"/>
      <c r="MN46" s="219"/>
      <c r="MO46" s="219"/>
      <c r="MP46" s="219"/>
      <c r="MQ46" s="219"/>
      <c r="MR46" s="219"/>
      <c r="MS46" s="219"/>
      <c r="MT46" s="219"/>
      <c r="MU46" s="219"/>
      <c r="MV46" s="219"/>
      <c r="MW46" s="219"/>
      <c r="MX46" s="219"/>
      <c r="MY46" s="219"/>
      <c r="MZ46" s="219"/>
      <c r="NA46" s="219"/>
      <c r="NB46" s="219"/>
      <c r="NC46" s="219"/>
      <c r="ND46" s="219"/>
      <c r="NE46" s="219"/>
      <c r="NF46" s="219"/>
      <c r="NG46" s="219"/>
      <c r="NH46" s="219"/>
      <c r="NI46" s="219"/>
      <c r="NJ46" s="219"/>
      <c r="NK46" s="219"/>
      <c r="NL46" s="219"/>
      <c r="NM46" s="220"/>
      <c r="NN46" s="218"/>
      <c r="NO46" s="219"/>
      <c r="NP46" s="219"/>
      <c r="NQ46" s="219"/>
      <c r="NR46" s="219"/>
      <c r="NS46" s="219"/>
      <c r="NT46" s="219"/>
      <c r="NU46" s="219"/>
      <c r="NV46" s="219"/>
      <c r="NW46" s="219"/>
      <c r="NX46" s="219"/>
      <c r="NY46" s="219"/>
      <c r="NZ46" s="219"/>
      <c r="OA46" s="219"/>
      <c r="OB46" s="219"/>
      <c r="OC46" s="219"/>
      <c r="OD46" s="219"/>
      <c r="OE46" s="219"/>
      <c r="OF46" s="219"/>
      <c r="OG46" s="219"/>
      <c r="OH46" s="219"/>
      <c r="OI46" s="219"/>
      <c r="OJ46" s="219"/>
      <c r="OK46" s="219"/>
      <c r="OL46" s="219"/>
      <c r="OM46" s="219"/>
      <c r="ON46" s="219"/>
      <c r="OO46" s="219"/>
      <c r="OP46" s="219"/>
      <c r="OQ46" s="220"/>
      <c r="OR46" s="218"/>
      <c r="OS46" s="219"/>
      <c r="OT46" s="219"/>
      <c r="OU46" s="219"/>
      <c r="OV46" s="219"/>
      <c r="OW46" s="219"/>
      <c r="OX46" s="219"/>
      <c r="OY46" s="219"/>
      <c r="OZ46" s="219"/>
      <c r="PA46" s="219"/>
      <c r="PB46" s="219"/>
      <c r="PC46" s="219"/>
      <c r="PD46" s="219"/>
      <c r="PE46" s="219"/>
      <c r="PF46" s="219"/>
      <c r="PG46" s="219"/>
      <c r="PH46" s="219"/>
      <c r="PI46" s="219"/>
      <c r="PJ46" s="219"/>
      <c r="PK46" s="219"/>
      <c r="PL46" s="219"/>
      <c r="PM46" s="219"/>
      <c r="PN46" s="219"/>
      <c r="PO46" s="219"/>
      <c r="PP46" s="219"/>
      <c r="PQ46" s="219"/>
      <c r="PR46" s="219"/>
      <c r="PS46" s="219"/>
      <c r="PT46" s="219"/>
      <c r="PU46" s="219"/>
      <c r="PV46" s="220"/>
      <c r="PW46" s="218"/>
      <c r="PX46" s="219"/>
      <c r="PY46" s="219"/>
      <c r="PZ46" s="219"/>
      <c r="QA46" s="219"/>
      <c r="QB46" s="219"/>
      <c r="QC46" s="219"/>
      <c r="QD46" s="219"/>
      <c r="QE46" s="219"/>
      <c r="QF46" s="219"/>
      <c r="QG46" s="219"/>
      <c r="QH46" s="219"/>
      <c r="QI46" s="219"/>
      <c r="QJ46" s="219"/>
      <c r="QK46" s="219"/>
      <c r="QL46" s="219"/>
      <c r="QM46" s="219"/>
      <c r="QN46" s="219"/>
      <c r="QO46" s="219"/>
      <c r="QP46" s="219"/>
      <c r="QQ46" s="219"/>
      <c r="QR46" s="219"/>
      <c r="QS46" s="219"/>
      <c r="QT46" s="219"/>
      <c r="QU46" s="219"/>
      <c r="QV46" s="219"/>
      <c r="QW46" s="219"/>
      <c r="QX46" s="219"/>
      <c r="QY46" s="219"/>
      <c r="QZ46" s="219"/>
      <c r="RA46" s="220"/>
      <c r="RB46" s="218"/>
      <c r="RC46" s="219"/>
      <c r="RD46" s="219"/>
      <c r="RE46" s="219"/>
      <c r="RF46" s="219"/>
      <c r="RG46" s="219"/>
      <c r="RH46" s="219"/>
      <c r="RI46" s="219"/>
      <c r="RJ46" s="219"/>
      <c r="RK46" s="219"/>
      <c r="RL46" s="219"/>
      <c r="RM46" s="219"/>
      <c r="RN46" s="219"/>
      <c r="RO46" s="219"/>
      <c r="RP46" s="219"/>
      <c r="RQ46" s="219"/>
      <c r="RR46" s="219"/>
      <c r="RS46" s="219"/>
      <c r="RT46" s="219"/>
      <c r="RU46" s="219"/>
      <c r="RV46" s="219"/>
      <c r="RW46" s="219"/>
      <c r="RX46" s="219"/>
      <c r="RY46" s="219"/>
      <c r="RZ46" s="219"/>
      <c r="SA46" s="219"/>
      <c r="SB46" s="219"/>
      <c r="SC46" s="219"/>
      <c r="SD46" s="219"/>
      <c r="SE46" s="220"/>
      <c r="SF46" s="218"/>
      <c r="SG46" s="219"/>
      <c r="SH46" s="219"/>
      <c r="SI46" s="219"/>
      <c r="SJ46" s="219"/>
      <c r="SK46" s="219"/>
      <c r="SL46" s="219"/>
      <c r="SM46" s="219"/>
      <c r="SN46" s="219"/>
      <c r="SO46" s="219"/>
      <c r="SP46" s="219"/>
      <c r="SQ46" s="219"/>
      <c r="SR46" s="219"/>
      <c r="SS46" s="219"/>
      <c r="ST46" s="219"/>
      <c r="SU46" s="219"/>
      <c r="SV46" s="219"/>
      <c r="SW46" s="219"/>
      <c r="SX46" s="219"/>
      <c r="SY46" s="219"/>
      <c r="SZ46" s="219"/>
      <c r="TA46" s="219"/>
      <c r="TB46" s="219"/>
      <c r="TC46" s="219"/>
      <c r="TD46" s="219"/>
      <c r="TE46" s="219"/>
      <c r="TF46" s="219"/>
      <c r="TG46" s="219"/>
      <c r="TH46" s="219"/>
      <c r="TI46" s="219"/>
      <c r="TJ46" s="220"/>
      <c r="TK46" s="218"/>
      <c r="TL46" s="219"/>
      <c r="TM46" s="219"/>
      <c r="TN46" s="219"/>
      <c r="TO46" s="219"/>
      <c r="TP46" s="219"/>
      <c r="TQ46" s="219"/>
      <c r="TR46" s="219"/>
      <c r="TS46" s="219"/>
      <c r="TT46" s="219"/>
      <c r="TU46" s="219"/>
      <c r="TV46" s="219"/>
      <c r="TW46" s="219"/>
      <c r="TX46" s="219"/>
      <c r="TY46" s="219"/>
      <c r="TZ46" s="219"/>
      <c r="UA46" s="219"/>
      <c r="UB46" s="219"/>
      <c r="UC46" s="219"/>
      <c r="UD46" s="219"/>
      <c r="UE46" s="219"/>
      <c r="UF46" s="219"/>
      <c r="UG46" s="219"/>
      <c r="UH46" s="219"/>
      <c r="UI46" s="219"/>
      <c r="UJ46" s="219"/>
      <c r="UK46" s="219"/>
      <c r="UL46" s="219"/>
      <c r="UM46" s="219"/>
      <c r="UN46" s="220"/>
      <c r="UO46" s="218"/>
      <c r="UP46" s="219"/>
      <c r="UQ46" s="219"/>
      <c r="UR46" s="219"/>
      <c r="US46" s="219"/>
      <c r="UT46" s="219"/>
      <c r="UU46" s="219"/>
      <c r="UV46" s="219"/>
      <c r="UW46" s="219"/>
      <c r="UX46" s="219"/>
      <c r="UY46" s="219"/>
      <c r="UZ46" s="219"/>
      <c r="VA46" s="219"/>
      <c r="VB46" s="219"/>
      <c r="VC46" s="219"/>
      <c r="VD46" s="219"/>
      <c r="VE46" s="219"/>
      <c r="VF46" s="219"/>
      <c r="VG46" s="219"/>
      <c r="VH46" s="219"/>
      <c r="VI46" s="219"/>
      <c r="VJ46" s="219"/>
      <c r="VK46" s="219"/>
      <c r="VL46" s="219"/>
      <c r="VM46" s="219"/>
      <c r="VN46" s="219"/>
      <c r="VO46" s="219"/>
      <c r="VP46" s="219"/>
      <c r="VQ46" s="219"/>
      <c r="VR46" s="219"/>
      <c r="VS46" s="220"/>
      <c r="VT46" s="246"/>
    </row>
    <row r="47" spans="1:592" s="258" customFormat="1" ht="15.95" customHeight="1">
      <c r="A47" s="432"/>
      <c r="B47" s="260" t="s">
        <v>1887</v>
      </c>
      <c r="C47" s="245"/>
      <c r="D47" s="224"/>
      <c r="E47" s="225">
        <f>F46+1</f>
        <v>45012</v>
      </c>
      <c r="F47" s="225">
        <f t="shared" si="8"/>
        <v>45012</v>
      </c>
      <c r="G47" s="226">
        <v>1</v>
      </c>
      <c r="H47" s="227">
        <v>0</v>
      </c>
      <c r="I47" s="225">
        <f t="shared" si="4"/>
        <v>45011</v>
      </c>
      <c r="J47" s="228">
        <f t="shared" ca="1" si="0"/>
        <v>-55</v>
      </c>
      <c r="K47" s="229">
        <f t="shared" ca="1" si="7"/>
        <v>44957</v>
      </c>
      <c r="L47" s="217"/>
      <c r="M47" s="21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20"/>
      <c r="AQ47" s="218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20"/>
      <c r="BV47" s="218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20"/>
      <c r="DA47" s="218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20"/>
      <c r="EE47" s="218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20"/>
      <c r="FJ47" s="218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20"/>
      <c r="GN47" s="218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20"/>
      <c r="HS47" s="218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  <c r="IT47" s="219"/>
      <c r="IU47" s="219"/>
      <c r="IV47" s="219"/>
      <c r="IW47" s="220"/>
      <c r="IX47" s="218"/>
      <c r="IY47" s="219"/>
      <c r="IZ47" s="219"/>
      <c r="JA47" s="219"/>
      <c r="JB47" s="219"/>
      <c r="JC47" s="219"/>
      <c r="JD47" s="219"/>
      <c r="JE47" s="219"/>
      <c r="JF47" s="219"/>
      <c r="JG47" s="219"/>
      <c r="JH47" s="219"/>
      <c r="JI47" s="219"/>
      <c r="JJ47" s="219"/>
      <c r="JK47" s="219"/>
      <c r="JL47" s="219"/>
      <c r="JM47" s="219"/>
      <c r="JN47" s="219"/>
      <c r="JO47" s="219"/>
      <c r="JP47" s="219"/>
      <c r="JQ47" s="219"/>
      <c r="JR47" s="219"/>
      <c r="JS47" s="219"/>
      <c r="JT47" s="219"/>
      <c r="JU47" s="219"/>
      <c r="JV47" s="219"/>
      <c r="JW47" s="219"/>
      <c r="JX47" s="219"/>
      <c r="JY47" s="220"/>
      <c r="JZ47" s="218"/>
      <c r="KA47" s="219"/>
      <c r="KB47" s="219"/>
      <c r="KC47" s="219"/>
      <c r="KD47" s="219"/>
      <c r="KE47" s="219"/>
      <c r="KF47" s="219"/>
      <c r="KG47" s="219"/>
      <c r="KH47" s="219"/>
      <c r="KI47" s="219"/>
      <c r="KJ47" s="219"/>
      <c r="KK47" s="219"/>
      <c r="KL47" s="219"/>
      <c r="KM47" s="219"/>
      <c r="KN47" s="219"/>
      <c r="KO47" s="219"/>
      <c r="KP47" s="219"/>
      <c r="KQ47" s="219"/>
      <c r="KR47" s="219"/>
      <c r="KS47" s="219"/>
      <c r="KT47" s="219"/>
      <c r="KU47" s="219"/>
      <c r="KV47" s="219"/>
      <c r="KW47" s="219"/>
      <c r="KX47" s="219"/>
      <c r="KY47" s="219"/>
      <c r="KZ47" s="219"/>
      <c r="LA47" s="219"/>
      <c r="LB47" s="219"/>
      <c r="LC47" s="219"/>
      <c r="LD47" s="220"/>
      <c r="LE47" s="218"/>
      <c r="LF47" s="219"/>
      <c r="LG47" s="219"/>
      <c r="LH47" s="219"/>
      <c r="LI47" s="219"/>
      <c r="LJ47" s="219"/>
      <c r="LK47" s="219"/>
      <c r="LL47" s="219"/>
      <c r="LM47" s="219"/>
      <c r="LN47" s="219"/>
      <c r="LO47" s="219"/>
      <c r="LP47" s="219"/>
      <c r="LQ47" s="219"/>
      <c r="LR47" s="219"/>
      <c r="LS47" s="219"/>
      <c r="LT47" s="219"/>
      <c r="LU47" s="219"/>
      <c r="LV47" s="219"/>
      <c r="LW47" s="219"/>
      <c r="LX47" s="219"/>
      <c r="LY47" s="219"/>
      <c r="LZ47" s="219"/>
      <c r="MA47" s="219"/>
      <c r="MB47" s="219"/>
      <c r="MC47" s="219"/>
      <c r="MD47" s="219"/>
      <c r="ME47" s="219"/>
      <c r="MF47" s="219"/>
      <c r="MG47" s="219"/>
      <c r="MH47" s="220"/>
      <c r="MI47" s="218"/>
      <c r="MJ47" s="219"/>
      <c r="MK47" s="219"/>
      <c r="ML47" s="219"/>
      <c r="MM47" s="219"/>
      <c r="MN47" s="219"/>
      <c r="MO47" s="219"/>
      <c r="MP47" s="219"/>
      <c r="MQ47" s="219"/>
      <c r="MR47" s="219"/>
      <c r="MS47" s="219"/>
      <c r="MT47" s="219"/>
      <c r="MU47" s="219"/>
      <c r="MV47" s="219"/>
      <c r="MW47" s="219"/>
      <c r="MX47" s="219"/>
      <c r="MY47" s="219"/>
      <c r="MZ47" s="219"/>
      <c r="NA47" s="219"/>
      <c r="NB47" s="219"/>
      <c r="NC47" s="219"/>
      <c r="ND47" s="219"/>
      <c r="NE47" s="219"/>
      <c r="NF47" s="219"/>
      <c r="NG47" s="219"/>
      <c r="NH47" s="219"/>
      <c r="NI47" s="219"/>
      <c r="NJ47" s="219"/>
      <c r="NK47" s="219"/>
      <c r="NL47" s="219"/>
      <c r="NM47" s="220"/>
      <c r="NN47" s="218"/>
      <c r="NO47" s="219"/>
      <c r="NP47" s="219"/>
      <c r="NQ47" s="219"/>
      <c r="NR47" s="219"/>
      <c r="NS47" s="219"/>
      <c r="NT47" s="219"/>
      <c r="NU47" s="219"/>
      <c r="NV47" s="219"/>
      <c r="NW47" s="219"/>
      <c r="NX47" s="219"/>
      <c r="NY47" s="219"/>
      <c r="NZ47" s="219"/>
      <c r="OA47" s="219"/>
      <c r="OB47" s="219"/>
      <c r="OC47" s="219"/>
      <c r="OD47" s="219"/>
      <c r="OE47" s="219"/>
      <c r="OF47" s="219"/>
      <c r="OG47" s="219"/>
      <c r="OH47" s="219"/>
      <c r="OI47" s="219"/>
      <c r="OJ47" s="219"/>
      <c r="OK47" s="219"/>
      <c r="OL47" s="219"/>
      <c r="OM47" s="219"/>
      <c r="ON47" s="219"/>
      <c r="OO47" s="219"/>
      <c r="OP47" s="219"/>
      <c r="OQ47" s="220"/>
      <c r="OR47" s="218"/>
      <c r="OS47" s="219"/>
      <c r="OT47" s="219"/>
      <c r="OU47" s="219"/>
      <c r="OV47" s="219"/>
      <c r="OW47" s="219"/>
      <c r="OX47" s="219"/>
      <c r="OY47" s="219"/>
      <c r="OZ47" s="219"/>
      <c r="PA47" s="219"/>
      <c r="PB47" s="219"/>
      <c r="PC47" s="219"/>
      <c r="PD47" s="219"/>
      <c r="PE47" s="219"/>
      <c r="PF47" s="219"/>
      <c r="PG47" s="219"/>
      <c r="PH47" s="219"/>
      <c r="PI47" s="219"/>
      <c r="PJ47" s="219"/>
      <c r="PK47" s="219"/>
      <c r="PL47" s="219"/>
      <c r="PM47" s="219"/>
      <c r="PN47" s="219"/>
      <c r="PO47" s="219"/>
      <c r="PP47" s="219"/>
      <c r="PQ47" s="219"/>
      <c r="PR47" s="219"/>
      <c r="PS47" s="219"/>
      <c r="PT47" s="219"/>
      <c r="PU47" s="219"/>
      <c r="PV47" s="220"/>
      <c r="PW47" s="218"/>
      <c r="PX47" s="219"/>
      <c r="PY47" s="219"/>
      <c r="PZ47" s="219"/>
      <c r="QA47" s="219"/>
      <c r="QB47" s="219"/>
      <c r="QC47" s="219"/>
      <c r="QD47" s="219"/>
      <c r="QE47" s="219"/>
      <c r="QF47" s="219"/>
      <c r="QG47" s="219"/>
      <c r="QH47" s="219"/>
      <c r="QI47" s="219"/>
      <c r="QJ47" s="219"/>
      <c r="QK47" s="219"/>
      <c r="QL47" s="219"/>
      <c r="QM47" s="219"/>
      <c r="QN47" s="219"/>
      <c r="QO47" s="219"/>
      <c r="QP47" s="219"/>
      <c r="QQ47" s="219"/>
      <c r="QR47" s="219"/>
      <c r="QS47" s="219"/>
      <c r="QT47" s="219"/>
      <c r="QU47" s="219"/>
      <c r="QV47" s="219"/>
      <c r="QW47" s="219"/>
      <c r="QX47" s="219"/>
      <c r="QY47" s="219"/>
      <c r="QZ47" s="219"/>
      <c r="RA47" s="220"/>
      <c r="RB47" s="218"/>
      <c r="RC47" s="219"/>
      <c r="RD47" s="219"/>
      <c r="RE47" s="219"/>
      <c r="RF47" s="219"/>
      <c r="RG47" s="219"/>
      <c r="RH47" s="219"/>
      <c r="RI47" s="219"/>
      <c r="RJ47" s="219"/>
      <c r="RK47" s="219"/>
      <c r="RL47" s="219"/>
      <c r="RM47" s="219"/>
      <c r="RN47" s="219"/>
      <c r="RO47" s="219"/>
      <c r="RP47" s="219"/>
      <c r="RQ47" s="219"/>
      <c r="RR47" s="219"/>
      <c r="RS47" s="219"/>
      <c r="RT47" s="219"/>
      <c r="RU47" s="219"/>
      <c r="RV47" s="219"/>
      <c r="RW47" s="219"/>
      <c r="RX47" s="219"/>
      <c r="RY47" s="219"/>
      <c r="RZ47" s="219"/>
      <c r="SA47" s="219"/>
      <c r="SB47" s="219"/>
      <c r="SC47" s="219"/>
      <c r="SD47" s="219"/>
      <c r="SE47" s="220"/>
      <c r="SF47" s="218"/>
      <c r="SG47" s="219"/>
      <c r="SH47" s="219"/>
      <c r="SI47" s="219"/>
      <c r="SJ47" s="219"/>
      <c r="SK47" s="219"/>
      <c r="SL47" s="219"/>
      <c r="SM47" s="219"/>
      <c r="SN47" s="219"/>
      <c r="SO47" s="219"/>
      <c r="SP47" s="219"/>
      <c r="SQ47" s="219"/>
      <c r="SR47" s="219"/>
      <c r="SS47" s="219"/>
      <c r="ST47" s="219"/>
      <c r="SU47" s="219"/>
      <c r="SV47" s="219"/>
      <c r="SW47" s="219"/>
      <c r="SX47" s="219"/>
      <c r="SY47" s="219"/>
      <c r="SZ47" s="219"/>
      <c r="TA47" s="219"/>
      <c r="TB47" s="219"/>
      <c r="TC47" s="219"/>
      <c r="TD47" s="219"/>
      <c r="TE47" s="219"/>
      <c r="TF47" s="219"/>
      <c r="TG47" s="219"/>
      <c r="TH47" s="219"/>
      <c r="TI47" s="219"/>
      <c r="TJ47" s="220"/>
      <c r="TK47" s="218"/>
      <c r="TL47" s="219"/>
      <c r="TM47" s="219"/>
      <c r="TN47" s="219"/>
      <c r="TO47" s="219"/>
      <c r="TP47" s="219"/>
      <c r="TQ47" s="219"/>
      <c r="TR47" s="219"/>
      <c r="TS47" s="219"/>
      <c r="TT47" s="219"/>
      <c r="TU47" s="219"/>
      <c r="TV47" s="219"/>
      <c r="TW47" s="219"/>
      <c r="TX47" s="219"/>
      <c r="TY47" s="219"/>
      <c r="TZ47" s="219"/>
      <c r="UA47" s="219"/>
      <c r="UB47" s="219"/>
      <c r="UC47" s="219"/>
      <c r="UD47" s="219"/>
      <c r="UE47" s="219"/>
      <c r="UF47" s="219"/>
      <c r="UG47" s="219"/>
      <c r="UH47" s="219"/>
      <c r="UI47" s="219"/>
      <c r="UJ47" s="219"/>
      <c r="UK47" s="219"/>
      <c r="UL47" s="219"/>
      <c r="UM47" s="219"/>
      <c r="UN47" s="220"/>
      <c r="UO47" s="218"/>
      <c r="UP47" s="219"/>
      <c r="UQ47" s="219"/>
      <c r="UR47" s="219"/>
      <c r="US47" s="219"/>
      <c r="UT47" s="219"/>
      <c r="UU47" s="219"/>
      <c r="UV47" s="219"/>
      <c r="UW47" s="219"/>
      <c r="UX47" s="219"/>
      <c r="UY47" s="219"/>
      <c r="UZ47" s="219"/>
      <c r="VA47" s="219"/>
      <c r="VB47" s="219"/>
      <c r="VC47" s="219"/>
      <c r="VD47" s="219"/>
      <c r="VE47" s="219"/>
      <c r="VF47" s="219"/>
      <c r="VG47" s="219"/>
      <c r="VH47" s="219"/>
      <c r="VI47" s="219"/>
      <c r="VJ47" s="219"/>
      <c r="VK47" s="219"/>
      <c r="VL47" s="219"/>
      <c r="VM47" s="219"/>
      <c r="VN47" s="219"/>
      <c r="VO47" s="219"/>
      <c r="VP47" s="219"/>
      <c r="VQ47" s="219"/>
      <c r="VR47" s="219"/>
      <c r="VS47" s="220"/>
      <c r="VT47" s="246"/>
    </row>
    <row r="48" spans="1:592" s="258" customFormat="1" ht="15.95" customHeight="1">
      <c r="A48" s="432"/>
      <c r="B48" s="261" t="s">
        <v>1888</v>
      </c>
      <c r="C48" s="262"/>
      <c r="D48" s="263"/>
      <c r="E48" s="264">
        <f>F47+1</f>
        <v>45013</v>
      </c>
      <c r="F48" s="264">
        <f t="shared" si="8"/>
        <v>45014</v>
      </c>
      <c r="G48" s="265">
        <v>2</v>
      </c>
      <c r="H48" s="266">
        <v>0</v>
      </c>
      <c r="I48" s="225">
        <f t="shared" si="4"/>
        <v>45012</v>
      </c>
      <c r="J48" s="228">
        <f t="shared" ca="1" si="0"/>
        <v>-57</v>
      </c>
      <c r="K48" s="229">
        <f t="shared" ca="1" si="7"/>
        <v>44957</v>
      </c>
      <c r="L48" s="217"/>
      <c r="M48" s="218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20"/>
      <c r="AQ48" s="218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20"/>
      <c r="BV48" s="218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20"/>
      <c r="DA48" s="218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20"/>
      <c r="EE48" s="218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20"/>
      <c r="FJ48" s="218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  <c r="FX48" s="219"/>
      <c r="FY48" s="219"/>
      <c r="FZ48" s="219"/>
      <c r="GA48" s="219"/>
      <c r="GB48" s="219"/>
      <c r="GC48" s="219"/>
      <c r="GD48" s="219"/>
      <c r="GE48" s="219"/>
      <c r="GF48" s="219"/>
      <c r="GG48" s="219"/>
      <c r="GH48" s="219"/>
      <c r="GI48" s="219"/>
      <c r="GJ48" s="219"/>
      <c r="GK48" s="219"/>
      <c r="GL48" s="219"/>
      <c r="GM48" s="220"/>
      <c r="GN48" s="218"/>
      <c r="GO48" s="219"/>
      <c r="GP48" s="219"/>
      <c r="GQ48" s="219"/>
      <c r="GR48" s="219"/>
      <c r="GS48" s="219"/>
      <c r="GT48" s="219"/>
      <c r="GU48" s="219"/>
      <c r="GV48" s="219"/>
      <c r="GW48" s="219"/>
      <c r="GX48" s="219"/>
      <c r="GY48" s="219"/>
      <c r="GZ48" s="219"/>
      <c r="HA48" s="219"/>
      <c r="HB48" s="219"/>
      <c r="HC48" s="219"/>
      <c r="HD48" s="219"/>
      <c r="HE48" s="219"/>
      <c r="HF48" s="219"/>
      <c r="HG48" s="219"/>
      <c r="HH48" s="219"/>
      <c r="HI48" s="219"/>
      <c r="HJ48" s="219"/>
      <c r="HK48" s="219"/>
      <c r="HL48" s="219"/>
      <c r="HM48" s="219"/>
      <c r="HN48" s="219"/>
      <c r="HO48" s="219"/>
      <c r="HP48" s="219"/>
      <c r="HQ48" s="219"/>
      <c r="HR48" s="220"/>
      <c r="HS48" s="218"/>
      <c r="HT48" s="219"/>
      <c r="HU48" s="219"/>
      <c r="HV48" s="219"/>
      <c r="HW48" s="219"/>
      <c r="HX48" s="219"/>
      <c r="HY48" s="219"/>
      <c r="HZ48" s="219"/>
      <c r="IA48" s="219"/>
      <c r="IB48" s="219"/>
      <c r="IC48" s="219"/>
      <c r="ID48" s="219"/>
      <c r="IE48" s="219"/>
      <c r="IF48" s="219"/>
      <c r="IG48" s="219"/>
      <c r="IH48" s="219"/>
      <c r="II48" s="219"/>
      <c r="IJ48" s="219"/>
      <c r="IK48" s="219"/>
      <c r="IL48" s="219"/>
      <c r="IM48" s="219"/>
      <c r="IN48" s="219"/>
      <c r="IO48" s="219"/>
      <c r="IP48" s="219"/>
      <c r="IQ48" s="219"/>
      <c r="IR48" s="219"/>
      <c r="IS48" s="219"/>
      <c r="IT48" s="219"/>
      <c r="IU48" s="219"/>
      <c r="IV48" s="219"/>
      <c r="IW48" s="220"/>
      <c r="IX48" s="218"/>
      <c r="IY48" s="219"/>
      <c r="IZ48" s="219"/>
      <c r="JA48" s="219"/>
      <c r="JB48" s="219"/>
      <c r="JC48" s="219"/>
      <c r="JD48" s="219"/>
      <c r="JE48" s="219"/>
      <c r="JF48" s="219"/>
      <c r="JG48" s="219"/>
      <c r="JH48" s="219"/>
      <c r="JI48" s="219"/>
      <c r="JJ48" s="219"/>
      <c r="JK48" s="219"/>
      <c r="JL48" s="219"/>
      <c r="JM48" s="219"/>
      <c r="JN48" s="219"/>
      <c r="JO48" s="219"/>
      <c r="JP48" s="219"/>
      <c r="JQ48" s="219"/>
      <c r="JR48" s="219"/>
      <c r="JS48" s="219"/>
      <c r="JT48" s="219"/>
      <c r="JU48" s="219"/>
      <c r="JV48" s="219"/>
      <c r="JW48" s="219"/>
      <c r="JX48" s="219"/>
      <c r="JY48" s="220"/>
      <c r="JZ48" s="218"/>
      <c r="KA48" s="219"/>
      <c r="KB48" s="219"/>
      <c r="KC48" s="219"/>
      <c r="KD48" s="219"/>
      <c r="KE48" s="219"/>
      <c r="KF48" s="219"/>
      <c r="KG48" s="219"/>
      <c r="KH48" s="219"/>
      <c r="KI48" s="219"/>
      <c r="KJ48" s="219"/>
      <c r="KK48" s="219"/>
      <c r="KL48" s="219"/>
      <c r="KM48" s="219"/>
      <c r="KN48" s="219"/>
      <c r="KO48" s="219"/>
      <c r="KP48" s="219"/>
      <c r="KQ48" s="219"/>
      <c r="KR48" s="219"/>
      <c r="KS48" s="219"/>
      <c r="KT48" s="219"/>
      <c r="KU48" s="219"/>
      <c r="KV48" s="219"/>
      <c r="KW48" s="219"/>
      <c r="KX48" s="219"/>
      <c r="KY48" s="219"/>
      <c r="KZ48" s="219"/>
      <c r="LA48" s="219"/>
      <c r="LB48" s="219"/>
      <c r="LC48" s="219"/>
      <c r="LD48" s="220"/>
      <c r="LE48" s="218"/>
      <c r="LF48" s="219"/>
      <c r="LG48" s="219"/>
      <c r="LH48" s="219"/>
      <c r="LI48" s="219"/>
      <c r="LJ48" s="219"/>
      <c r="LK48" s="219"/>
      <c r="LL48" s="219"/>
      <c r="LM48" s="219"/>
      <c r="LN48" s="219"/>
      <c r="LO48" s="219"/>
      <c r="LP48" s="219"/>
      <c r="LQ48" s="219"/>
      <c r="LR48" s="219"/>
      <c r="LS48" s="219"/>
      <c r="LT48" s="219"/>
      <c r="LU48" s="219"/>
      <c r="LV48" s="219"/>
      <c r="LW48" s="219"/>
      <c r="LX48" s="219"/>
      <c r="LY48" s="219"/>
      <c r="LZ48" s="219"/>
      <c r="MA48" s="219"/>
      <c r="MB48" s="219"/>
      <c r="MC48" s="219"/>
      <c r="MD48" s="219"/>
      <c r="ME48" s="219"/>
      <c r="MF48" s="219"/>
      <c r="MG48" s="219"/>
      <c r="MH48" s="220"/>
      <c r="MI48" s="218"/>
      <c r="MJ48" s="219"/>
      <c r="MK48" s="219"/>
      <c r="ML48" s="219"/>
      <c r="MM48" s="219"/>
      <c r="MN48" s="219"/>
      <c r="MO48" s="219"/>
      <c r="MP48" s="219"/>
      <c r="MQ48" s="219"/>
      <c r="MR48" s="219"/>
      <c r="MS48" s="219"/>
      <c r="MT48" s="219"/>
      <c r="MU48" s="219"/>
      <c r="MV48" s="219"/>
      <c r="MW48" s="219"/>
      <c r="MX48" s="219"/>
      <c r="MY48" s="219"/>
      <c r="MZ48" s="219"/>
      <c r="NA48" s="219"/>
      <c r="NB48" s="219"/>
      <c r="NC48" s="219"/>
      <c r="ND48" s="219"/>
      <c r="NE48" s="219"/>
      <c r="NF48" s="219"/>
      <c r="NG48" s="219"/>
      <c r="NH48" s="219"/>
      <c r="NI48" s="219"/>
      <c r="NJ48" s="219"/>
      <c r="NK48" s="219"/>
      <c r="NL48" s="219"/>
      <c r="NM48" s="220"/>
      <c r="NN48" s="218"/>
      <c r="NO48" s="219"/>
      <c r="NP48" s="219"/>
      <c r="NQ48" s="219"/>
      <c r="NR48" s="219"/>
      <c r="NS48" s="219"/>
      <c r="NT48" s="219"/>
      <c r="NU48" s="219"/>
      <c r="NV48" s="219"/>
      <c r="NW48" s="219"/>
      <c r="NX48" s="219"/>
      <c r="NY48" s="219"/>
      <c r="NZ48" s="219"/>
      <c r="OA48" s="219"/>
      <c r="OB48" s="219"/>
      <c r="OC48" s="219"/>
      <c r="OD48" s="219"/>
      <c r="OE48" s="219"/>
      <c r="OF48" s="219"/>
      <c r="OG48" s="219"/>
      <c r="OH48" s="219"/>
      <c r="OI48" s="219"/>
      <c r="OJ48" s="219"/>
      <c r="OK48" s="219"/>
      <c r="OL48" s="219"/>
      <c r="OM48" s="219"/>
      <c r="ON48" s="219"/>
      <c r="OO48" s="219"/>
      <c r="OP48" s="219"/>
      <c r="OQ48" s="220"/>
      <c r="OR48" s="218"/>
      <c r="OS48" s="219"/>
      <c r="OT48" s="219"/>
      <c r="OU48" s="219"/>
      <c r="OV48" s="219"/>
      <c r="OW48" s="219"/>
      <c r="OX48" s="219"/>
      <c r="OY48" s="219"/>
      <c r="OZ48" s="219"/>
      <c r="PA48" s="219"/>
      <c r="PB48" s="219"/>
      <c r="PC48" s="219"/>
      <c r="PD48" s="219"/>
      <c r="PE48" s="219"/>
      <c r="PF48" s="219"/>
      <c r="PG48" s="219"/>
      <c r="PH48" s="219"/>
      <c r="PI48" s="219"/>
      <c r="PJ48" s="219"/>
      <c r="PK48" s="219"/>
      <c r="PL48" s="219"/>
      <c r="PM48" s="219"/>
      <c r="PN48" s="219"/>
      <c r="PO48" s="219"/>
      <c r="PP48" s="219"/>
      <c r="PQ48" s="219"/>
      <c r="PR48" s="219"/>
      <c r="PS48" s="219"/>
      <c r="PT48" s="219"/>
      <c r="PU48" s="219"/>
      <c r="PV48" s="220"/>
      <c r="PW48" s="218"/>
      <c r="PX48" s="219"/>
      <c r="PY48" s="219"/>
      <c r="PZ48" s="219"/>
      <c r="QA48" s="219"/>
      <c r="QB48" s="219"/>
      <c r="QC48" s="219"/>
      <c r="QD48" s="219"/>
      <c r="QE48" s="219"/>
      <c r="QF48" s="219"/>
      <c r="QG48" s="219"/>
      <c r="QH48" s="219"/>
      <c r="QI48" s="219"/>
      <c r="QJ48" s="219"/>
      <c r="QK48" s="219"/>
      <c r="QL48" s="219"/>
      <c r="QM48" s="219"/>
      <c r="QN48" s="219"/>
      <c r="QO48" s="219"/>
      <c r="QP48" s="219"/>
      <c r="QQ48" s="219"/>
      <c r="QR48" s="219"/>
      <c r="QS48" s="219"/>
      <c r="QT48" s="219"/>
      <c r="QU48" s="219"/>
      <c r="QV48" s="219"/>
      <c r="QW48" s="219"/>
      <c r="QX48" s="219"/>
      <c r="QY48" s="219"/>
      <c r="QZ48" s="219"/>
      <c r="RA48" s="220"/>
      <c r="RB48" s="218"/>
      <c r="RC48" s="219"/>
      <c r="RD48" s="219"/>
      <c r="RE48" s="219"/>
      <c r="RF48" s="219"/>
      <c r="RG48" s="219"/>
      <c r="RH48" s="219"/>
      <c r="RI48" s="219"/>
      <c r="RJ48" s="219"/>
      <c r="RK48" s="219"/>
      <c r="RL48" s="219"/>
      <c r="RM48" s="219"/>
      <c r="RN48" s="219"/>
      <c r="RO48" s="219"/>
      <c r="RP48" s="219"/>
      <c r="RQ48" s="219"/>
      <c r="RR48" s="219"/>
      <c r="RS48" s="219"/>
      <c r="RT48" s="219"/>
      <c r="RU48" s="219"/>
      <c r="RV48" s="219"/>
      <c r="RW48" s="219"/>
      <c r="RX48" s="219"/>
      <c r="RY48" s="219"/>
      <c r="RZ48" s="219"/>
      <c r="SA48" s="219"/>
      <c r="SB48" s="219"/>
      <c r="SC48" s="219"/>
      <c r="SD48" s="219"/>
      <c r="SE48" s="220"/>
      <c r="SF48" s="218"/>
      <c r="SG48" s="219"/>
      <c r="SH48" s="219"/>
      <c r="SI48" s="219"/>
      <c r="SJ48" s="219"/>
      <c r="SK48" s="219"/>
      <c r="SL48" s="219"/>
      <c r="SM48" s="219"/>
      <c r="SN48" s="219"/>
      <c r="SO48" s="219"/>
      <c r="SP48" s="219"/>
      <c r="SQ48" s="219"/>
      <c r="SR48" s="219"/>
      <c r="SS48" s="219"/>
      <c r="ST48" s="219"/>
      <c r="SU48" s="219"/>
      <c r="SV48" s="219"/>
      <c r="SW48" s="219"/>
      <c r="SX48" s="219"/>
      <c r="SY48" s="219"/>
      <c r="SZ48" s="219"/>
      <c r="TA48" s="219"/>
      <c r="TB48" s="219"/>
      <c r="TC48" s="219"/>
      <c r="TD48" s="219"/>
      <c r="TE48" s="219"/>
      <c r="TF48" s="219"/>
      <c r="TG48" s="219"/>
      <c r="TH48" s="219"/>
      <c r="TI48" s="219"/>
      <c r="TJ48" s="220"/>
      <c r="TK48" s="218"/>
      <c r="TL48" s="219"/>
      <c r="TM48" s="219"/>
      <c r="TN48" s="219"/>
      <c r="TO48" s="219"/>
      <c r="TP48" s="219"/>
      <c r="TQ48" s="219"/>
      <c r="TR48" s="219"/>
      <c r="TS48" s="219"/>
      <c r="TT48" s="219"/>
      <c r="TU48" s="219"/>
      <c r="TV48" s="219"/>
      <c r="TW48" s="219"/>
      <c r="TX48" s="219"/>
      <c r="TY48" s="219"/>
      <c r="TZ48" s="219"/>
      <c r="UA48" s="219"/>
      <c r="UB48" s="219"/>
      <c r="UC48" s="219"/>
      <c r="UD48" s="219"/>
      <c r="UE48" s="219"/>
      <c r="UF48" s="219"/>
      <c r="UG48" s="219"/>
      <c r="UH48" s="219"/>
      <c r="UI48" s="219"/>
      <c r="UJ48" s="219"/>
      <c r="UK48" s="219"/>
      <c r="UL48" s="219"/>
      <c r="UM48" s="219"/>
      <c r="UN48" s="220"/>
      <c r="UO48" s="218"/>
      <c r="UP48" s="219"/>
      <c r="UQ48" s="219"/>
      <c r="UR48" s="219"/>
      <c r="US48" s="219"/>
      <c r="UT48" s="219"/>
      <c r="UU48" s="219"/>
      <c r="UV48" s="219"/>
      <c r="UW48" s="219"/>
      <c r="UX48" s="219"/>
      <c r="UY48" s="219"/>
      <c r="UZ48" s="219"/>
      <c r="VA48" s="219"/>
      <c r="VB48" s="219"/>
      <c r="VC48" s="219"/>
      <c r="VD48" s="219"/>
      <c r="VE48" s="219"/>
      <c r="VF48" s="219"/>
      <c r="VG48" s="219"/>
      <c r="VH48" s="219"/>
      <c r="VI48" s="219"/>
      <c r="VJ48" s="219"/>
      <c r="VK48" s="219"/>
      <c r="VL48" s="219"/>
      <c r="VM48" s="219"/>
      <c r="VN48" s="219"/>
      <c r="VO48" s="219"/>
      <c r="VP48" s="219"/>
      <c r="VQ48" s="219"/>
      <c r="VR48" s="219"/>
      <c r="VS48" s="220"/>
      <c r="VT48" s="246"/>
    </row>
    <row r="49" spans="1:593" s="258" customFormat="1" ht="15.95" customHeight="1">
      <c r="A49" s="432"/>
      <c r="B49" s="260" t="s">
        <v>1889</v>
      </c>
      <c r="C49" s="245"/>
      <c r="D49" s="224"/>
      <c r="E49" s="225">
        <f>E46</f>
        <v>45011</v>
      </c>
      <c r="F49" s="225">
        <f t="shared" si="8"/>
        <v>45014</v>
      </c>
      <c r="G49" s="226">
        <v>4</v>
      </c>
      <c r="H49" s="227">
        <v>0</v>
      </c>
      <c r="I49" s="225">
        <f t="shared" si="4"/>
        <v>45010</v>
      </c>
      <c r="J49" s="228">
        <f t="shared" ca="1" si="0"/>
        <v>-57</v>
      </c>
      <c r="K49" s="229">
        <f t="shared" ca="1" si="7"/>
        <v>44957</v>
      </c>
      <c r="L49" s="217"/>
      <c r="M49" s="218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20"/>
      <c r="AQ49" s="218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20"/>
      <c r="BV49" s="218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20"/>
      <c r="DA49" s="218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20"/>
      <c r="EE49" s="218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  <c r="FF49" s="219"/>
      <c r="FG49" s="219"/>
      <c r="FH49" s="219"/>
      <c r="FI49" s="220"/>
      <c r="FJ49" s="218"/>
      <c r="FK49" s="219"/>
      <c r="FL49" s="219"/>
      <c r="FM49" s="219"/>
      <c r="FN49" s="219"/>
      <c r="FO49" s="219"/>
      <c r="FP49" s="219"/>
      <c r="FQ49" s="219"/>
      <c r="FR49" s="219"/>
      <c r="FS49" s="219"/>
      <c r="FT49" s="219"/>
      <c r="FU49" s="219"/>
      <c r="FV49" s="219"/>
      <c r="FW49" s="219"/>
      <c r="FX49" s="219"/>
      <c r="FY49" s="219"/>
      <c r="FZ49" s="219"/>
      <c r="GA49" s="219"/>
      <c r="GB49" s="219"/>
      <c r="GC49" s="219"/>
      <c r="GD49" s="219"/>
      <c r="GE49" s="219"/>
      <c r="GF49" s="219"/>
      <c r="GG49" s="219"/>
      <c r="GH49" s="219"/>
      <c r="GI49" s="219"/>
      <c r="GJ49" s="219"/>
      <c r="GK49" s="219"/>
      <c r="GL49" s="219"/>
      <c r="GM49" s="220"/>
      <c r="GN49" s="218"/>
      <c r="GO49" s="219"/>
      <c r="GP49" s="219"/>
      <c r="GQ49" s="219"/>
      <c r="GR49" s="219"/>
      <c r="GS49" s="219"/>
      <c r="GT49" s="219"/>
      <c r="GU49" s="219"/>
      <c r="GV49" s="219"/>
      <c r="GW49" s="219"/>
      <c r="GX49" s="219"/>
      <c r="GY49" s="219"/>
      <c r="GZ49" s="219"/>
      <c r="HA49" s="219"/>
      <c r="HB49" s="219"/>
      <c r="HC49" s="219"/>
      <c r="HD49" s="219"/>
      <c r="HE49" s="219"/>
      <c r="HF49" s="219"/>
      <c r="HG49" s="219"/>
      <c r="HH49" s="219"/>
      <c r="HI49" s="219"/>
      <c r="HJ49" s="219"/>
      <c r="HK49" s="219"/>
      <c r="HL49" s="219"/>
      <c r="HM49" s="219"/>
      <c r="HN49" s="219"/>
      <c r="HO49" s="219"/>
      <c r="HP49" s="219"/>
      <c r="HQ49" s="219"/>
      <c r="HR49" s="220"/>
      <c r="HS49" s="218"/>
      <c r="HT49" s="219"/>
      <c r="HU49" s="219"/>
      <c r="HV49" s="219"/>
      <c r="HW49" s="219"/>
      <c r="HX49" s="219"/>
      <c r="HY49" s="219"/>
      <c r="HZ49" s="219"/>
      <c r="IA49" s="219"/>
      <c r="IB49" s="219"/>
      <c r="IC49" s="219"/>
      <c r="ID49" s="219"/>
      <c r="IE49" s="219"/>
      <c r="IF49" s="219"/>
      <c r="IG49" s="219"/>
      <c r="IH49" s="219"/>
      <c r="II49" s="219"/>
      <c r="IJ49" s="219"/>
      <c r="IK49" s="219"/>
      <c r="IL49" s="219"/>
      <c r="IM49" s="219"/>
      <c r="IN49" s="219"/>
      <c r="IO49" s="219"/>
      <c r="IP49" s="219"/>
      <c r="IQ49" s="219"/>
      <c r="IR49" s="219"/>
      <c r="IS49" s="219"/>
      <c r="IT49" s="219"/>
      <c r="IU49" s="219"/>
      <c r="IV49" s="219"/>
      <c r="IW49" s="220"/>
      <c r="IX49" s="218"/>
      <c r="IY49" s="219"/>
      <c r="IZ49" s="219"/>
      <c r="JA49" s="219"/>
      <c r="JB49" s="219"/>
      <c r="JC49" s="219"/>
      <c r="JD49" s="219"/>
      <c r="JE49" s="219"/>
      <c r="JF49" s="219"/>
      <c r="JG49" s="219"/>
      <c r="JH49" s="219"/>
      <c r="JI49" s="219"/>
      <c r="JJ49" s="219"/>
      <c r="JK49" s="219"/>
      <c r="JL49" s="219"/>
      <c r="JM49" s="219"/>
      <c r="JN49" s="219"/>
      <c r="JO49" s="219"/>
      <c r="JP49" s="219"/>
      <c r="JQ49" s="219"/>
      <c r="JR49" s="219"/>
      <c r="JS49" s="219"/>
      <c r="JT49" s="219"/>
      <c r="JU49" s="219"/>
      <c r="JV49" s="219"/>
      <c r="JW49" s="219"/>
      <c r="JX49" s="219"/>
      <c r="JY49" s="220"/>
      <c r="JZ49" s="218"/>
      <c r="KA49" s="219"/>
      <c r="KB49" s="219"/>
      <c r="KC49" s="219"/>
      <c r="KD49" s="219"/>
      <c r="KE49" s="219"/>
      <c r="KF49" s="219"/>
      <c r="KG49" s="219"/>
      <c r="KH49" s="219"/>
      <c r="KI49" s="219"/>
      <c r="KJ49" s="219"/>
      <c r="KK49" s="219"/>
      <c r="KL49" s="219"/>
      <c r="KM49" s="219"/>
      <c r="KN49" s="219"/>
      <c r="KO49" s="219"/>
      <c r="KP49" s="219"/>
      <c r="KQ49" s="219"/>
      <c r="KR49" s="219"/>
      <c r="KS49" s="219"/>
      <c r="KT49" s="219"/>
      <c r="KU49" s="219"/>
      <c r="KV49" s="219"/>
      <c r="KW49" s="219"/>
      <c r="KX49" s="219"/>
      <c r="KY49" s="219"/>
      <c r="KZ49" s="219"/>
      <c r="LA49" s="219"/>
      <c r="LB49" s="219"/>
      <c r="LC49" s="219"/>
      <c r="LD49" s="220"/>
      <c r="LE49" s="218"/>
      <c r="LF49" s="219"/>
      <c r="LG49" s="219"/>
      <c r="LH49" s="219"/>
      <c r="LI49" s="219"/>
      <c r="LJ49" s="219"/>
      <c r="LK49" s="219"/>
      <c r="LL49" s="219"/>
      <c r="LM49" s="219"/>
      <c r="LN49" s="219"/>
      <c r="LO49" s="219"/>
      <c r="LP49" s="219"/>
      <c r="LQ49" s="219"/>
      <c r="LR49" s="219"/>
      <c r="LS49" s="219"/>
      <c r="LT49" s="219"/>
      <c r="LU49" s="219"/>
      <c r="LV49" s="219"/>
      <c r="LW49" s="219"/>
      <c r="LX49" s="219"/>
      <c r="LY49" s="219"/>
      <c r="LZ49" s="219"/>
      <c r="MA49" s="219"/>
      <c r="MB49" s="219"/>
      <c r="MC49" s="219"/>
      <c r="MD49" s="219"/>
      <c r="ME49" s="219"/>
      <c r="MF49" s="219"/>
      <c r="MG49" s="219"/>
      <c r="MH49" s="220"/>
      <c r="MI49" s="218"/>
      <c r="MJ49" s="219"/>
      <c r="MK49" s="219"/>
      <c r="ML49" s="219"/>
      <c r="MM49" s="219"/>
      <c r="MN49" s="219"/>
      <c r="MO49" s="219"/>
      <c r="MP49" s="219"/>
      <c r="MQ49" s="219"/>
      <c r="MR49" s="219"/>
      <c r="MS49" s="219"/>
      <c r="MT49" s="219"/>
      <c r="MU49" s="219"/>
      <c r="MV49" s="219"/>
      <c r="MW49" s="219"/>
      <c r="MX49" s="219"/>
      <c r="MY49" s="219"/>
      <c r="MZ49" s="219"/>
      <c r="NA49" s="219"/>
      <c r="NB49" s="219"/>
      <c r="NC49" s="219"/>
      <c r="ND49" s="219"/>
      <c r="NE49" s="219"/>
      <c r="NF49" s="219"/>
      <c r="NG49" s="219"/>
      <c r="NH49" s="219"/>
      <c r="NI49" s="219"/>
      <c r="NJ49" s="219"/>
      <c r="NK49" s="219"/>
      <c r="NL49" s="219"/>
      <c r="NM49" s="220"/>
      <c r="NN49" s="218"/>
      <c r="NO49" s="219"/>
      <c r="NP49" s="219"/>
      <c r="NQ49" s="219"/>
      <c r="NR49" s="219"/>
      <c r="NS49" s="219"/>
      <c r="NT49" s="219"/>
      <c r="NU49" s="219"/>
      <c r="NV49" s="219"/>
      <c r="NW49" s="219"/>
      <c r="NX49" s="219"/>
      <c r="NY49" s="219"/>
      <c r="NZ49" s="219"/>
      <c r="OA49" s="219"/>
      <c r="OB49" s="219"/>
      <c r="OC49" s="219"/>
      <c r="OD49" s="219"/>
      <c r="OE49" s="219"/>
      <c r="OF49" s="219"/>
      <c r="OG49" s="219"/>
      <c r="OH49" s="219"/>
      <c r="OI49" s="219"/>
      <c r="OJ49" s="219"/>
      <c r="OK49" s="219"/>
      <c r="OL49" s="219"/>
      <c r="OM49" s="219"/>
      <c r="ON49" s="219"/>
      <c r="OO49" s="219"/>
      <c r="OP49" s="219"/>
      <c r="OQ49" s="220"/>
      <c r="OR49" s="218"/>
      <c r="OS49" s="219"/>
      <c r="OT49" s="219"/>
      <c r="OU49" s="219"/>
      <c r="OV49" s="219"/>
      <c r="OW49" s="219"/>
      <c r="OX49" s="219"/>
      <c r="OY49" s="219"/>
      <c r="OZ49" s="219"/>
      <c r="PA49" s="219"/>
      <c r="PB49" s="219"/>
      <c r="PC49" s="219"/>
      <c r="PD49" s="219"/>
      <c r="PE49" s="219"/>
      <c r="PF49" s="219"/>
      <c r="PG49" s="219"/>
      <c r="PH49" s="219"/>
      <c r="PI49" s="219"/>
      <c r="PJ49" s="219"/>
      <c r="PK49" s="219"/>
      <c r="PL49" s="219"/>
      <c r="PM49" s="219"/>
      <c r="PN49" s="219"/>
      <c r="PO49" s="219"/>
      <c r="PP49" s="219"/>
      <c r="PQ49" s="219"/>
      <c r="PR49" s="219"/>
      <c r="PS49" s="219"/>
      <c r="PT49" s="219"/>
      <c r="PU49" s="219"/>
      <c r="PV49" s="220"/>
      <c r="PW49" s="218"/>
      <c r="PX49" s="219"/>
      <c r="PY49" s="219"/>
      <c r="PZ49" s="219"/>
      <c r="QA49" s="219"/>
      <c r="QB49" s="219"/>
      <c r="QC49" s="219"/>
      <c r="QD49" s="219"/>
      <c r="QE49" s="219"/>
      <c r="QF49" s="219"/>
      <c r="QG49" s="219"/>
      <c r="QH49" s="219"/>
      <c r="QI49" s="219"/>
      <c r="QJ49" s="219"/>
      <c r="QK49" s="219"/>
      <c r="QL49" s="219"/>
      <c r="QM49" s="219"/>
      <c r="QN49" s="219"/>
      <c r="QO49" s="219"/>
      <c r="QP49" s="219"/>
      <c r="QQ49" s="219"/>
      <c r="QR49" s="219"/>
      <c r="QS49" s="219"/>
      <c r="QT49" s="219"/>
      <c r="QU49" s="219"/>
      <c r="QV49" s="219"/>
      <c r="QW49" s="219"/>
      <c r="QX49" s="219"/>
      <c r="QY49" s="219"/>
      <c r="QZ49" s="219"/>
      <c r="RA49" s="220"/>
      <c r="RB49" s="218"/>
      <c r="RC49" s="219"/>
      <c r="RD49" s="219"/>
      <c r="RE49" s="219"/>
      <c r="RF49" s="219"/>
      <c r="RG49" s="219"/>
      <c r="RH49" s="219"/>
      <c r="RI49" s="219"/>
      <c r="RJ49" s="219"/>
      <c r="RK49" s="219"/>
      <c r="RL49" s="219"/>
      <c r="RM49" s="219"/>
      <c r="RN49" s="219"/>
      <c r="RO49" s="219"/>
      <c r="RP49" s="219"/>
      <c r="RQ49" s="219"/>
      <c r="RR49" s="219"/>
      <c r="RS49" s="219"/>
      <c r="RT49" s="219"/>
      <c r="RU49" s="219"/>
      <c r="RV49" s="219"/>
      <c r="RW49" s="219"/>
      <c r="RX49" s="219"/>
      <c r="RY49" s="219"/>
      <c r="RZ49" s="219"/>
      <c r="SA49" s="219"/>
      <c r="SB49" s="219"/>
      <c r="SC49" s="219"/>
      <c r="SD49" s="219"/>
      <c r="SE49" s="220"/>
      <c r="SF49" s="218"/>
      <c r="SG49" s="219"/>
      <c r="SH49" s="219"/>
      <c r="SI49" s="219"/>
      <c r="SJ49" s="219"/>
      <c r="SK49" s="219"/>
      <c r="SL49" s="219"/>
      <c r="SM49" s="219"/>
      <c r="SN49" s="219"/>
      <c r="SO49" s="219"/>
      <c r="SP49" s="219"/>
      <c r="SQ49" s="219"/>
      <c r="SR49" s="219"/>
      <c r="SS49" s="219"/>
      <c r="ST49" s="219"/>
      <c r="SU49" s="219"/>
      <c r="SV49" s="219"/>
      <c r="SW49" s="219"/>
      <c r="SX49" s="219"/>
      <c r="SY49" s="219"/>
      <c r="SZ49" s="219"/>
      <c r="TA49" s="219"/>
      <c r="TB49" s="219"/>
      <c r="TC49" s="219"/>
      <c r="TD49" s="219"/>
      <c r="TE49" s="219"/>
      <c r="TF49" s="219"/>
      <c r="TG49" s="219"/>
      <c r="TH49" s="219"/>
      <c r="TI49" s="219"/>
      <c r="TJ49" s="220"/>
      <c r="TK49" s="218"/>
      <c r="TL49" s="219"/>
      <c r="TM49" s="219"/>
      <c r="TN49" s="219"/>
      <c r="TO49" s="219"/>
      <c r="TP49" s="219"/>
      <c r="TQ49" s="219"/>
      <c r="TR49" s="219"/>
      <c r="TS49" s="219"/>
      <c r="TT49" s="219"/>
      <c r="TU49" s="219"/>
      <c r="TV49" s="219"/>
      <c r="TW49" s="219"/>
      <c r="TX49" s="219"/>
      <c r="TY49" s="219"/>
      <c r="TZ49" s="219"/>
      <c r="UA49" s="219"/>
      <c r="UB49" s="219"/>
      <c r="UC49" s="219"/>
      <c r="UD49" s="219"/>
      <c r="UE49" s="219"/>
      <c r="UF49" s="219"/>
      <c r="UG49" s="219"/>
      <c r="UH49" s="219"/>
      <c r="UI49" s="219"/>
      <c r="UJ49" s="219"/>
      <c r="UK49" s="219"/>
      <c r="UL49" s="219"/>
      <c r="UM49" s="219"/>
      <c r="UN49" s="220"/>
      <c r="UO49" s="218"/>
      <c r="UP49" s="219"/>
      <c r="UQ49" s="219"/>
      <c r="UR49" s="219"/>
      <c r="US49" s="219"/>
      <c r="UT49" s="219"/>
      <c r="UU49" s="219"/>
      <c r="UV49" s="219"/>
      <c r="UW49" s="219"/>
      <c r="UX49" s="219"/>
      <c r="UY49" s="219"/>
      <c r="UZ49" s="219"/>
      <c r="VA49" s="219"/>
      <c r="VB49" s="219"/>
      <c r="VC49" s="219"/>
      <c r="VD49" s="219"/>
      <c r="VE49" s="219"/>
      <c r="VF49" s="219"/>
      <c r="VG49" s="219"/>
      <c r="VH49" s="219"/>
      <c r="VI49" s="219"/>
      <c r="VJ49" s="219"/>
      <c r="VK49" s="219"/>
      <c r="VL49" s="219"/>
      <c r="VM49" s="219"/>
      <c r="VN49" s="219"/>
      <c r="VO49" s="219"/>
      <c r="VP49" s="219"/>
      <c r="VQ49" s="219"/>
      <c r="VR49" s="219"/>
      <c r="VS49" s="220"/>
      <c r="VT49" s="246"/>
    </row>
    <row r="50" spans="1:593" s="258" customFormat="1" ht="15.95" customHeight="1">
      <c r="A50" s="432"/>
      <c r="B50" s="260" t="s">
        <v>1890</v>
      </c>
      <c r="C50" s="245"/>
      <c r="D50" s="267"/>
      <c r="E50" s="225">
        <f>F48+1</f>
        <v>45015</v>
      </c>
      <c r="F50" s="225">
        <f t="shared" si="8"/>
        <v>45016</v>
      </c>
      <c r="G50" s="226">
        <v>2</v>
      </c>
      <c r="H50" s="227">
        <v>0</v>
      </c>
      <c r="I50" s="225">
        <f t="shared" si="4"/>
        <v>45014</v>
      </c>
      <c r="J50" s="228">
        <f t="shared" ca="1" si="0"/>
        <v>-59</v>
      </c>
      <c r="K50" s="229">
        <f t="shared" ca="1" si="7"/>
        <v>44957</v>
      </c>
      <c r="L50" s="217"/>
      <c r="M50" s="218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20"/>
      <c r="AQ50" s="218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20"/>
      <c r="BV50" s="218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20"/>
      <c r="DA50" s="218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20"/>
      <c r="EE50" s="218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20"/>
      <c r="FJ50" s="218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20"/>
      <c r="GN50" s="218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20"/>
      <c r="HS50" s="218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  <c r="IU50" s="219"/>
      <c r="IV50" s="219"/>
      <c r="IW50" s="220"/>
      <c r="IX50" s="218"/>
      <c r="IY50" s="219"/>
      <c r="IZ50" s="219"/>
      <c r="JA50" s="219"/>
      <c r="JB50" s="219"/>
      <c r="JC50" s="219"/>
      <c r="JD50" s="219"/>
      <c r="JE50" s="219"/>
      <c r="JF50" s="219"/>
      <c r="JG50" s="219"/>
      <c r="JH50" s="219"/>
      <c r="JI50" s="219"/>
      <c r="JJ50" s="219"/>
      <c r="JK50" s="219"/>
      <c r="JL50" s="219"/>
      <c r="JM50" s="219"/>
      <c r="JN50" s="219"/>
      <c r="JO50" s="219"/>
      <c r="JP50" s="219"/>
      <c r="JQ50" s="219"/>
      <c r="JR50" s="219"/>
      <c r="JS50" s="219"/>
      <c r="JT50" s="219"/>
      <c r="JU50" s="219"/>
      <c r="JV50" s="219"/>
      <c r="JW50" s="219"/>
      <c r="JX50" s="219"/>
      <c r="JY50" s="220"/>
      <c r="JZ50" s="218"/>
      <c r="KA50" s="219"/>
      <c r="KB50" s="219"/>
      <c r="KC50" s="219"/>
      <c r="KD50" s="219"/>
      <c r="KE50" s="219"/>
      <c r="KF50" s="219"/>
      <c r="KG50" s="219"/>
      <c r="KH50" s="219"/>
      <c r="KI50" s="219"/>
      <c r="KJ50" s="219"/>
      <c r="KK50" s="219"/>
      <c r="KL50" s="219"/>
      <c r="KM50" s="219"/>
      <c r="KN50" s="219"/>
      <c r="KO50" s="219"/>
      <c r="KP50" s="219"/>
      <c r="KQ50" s="219"/>
      <c r="KR50" s="219"/>
      <c r="KS50" s="219"/>
      <c r="KT50" s="219"/>
      <c r="KU50" s="219"/>
      <c r="KV50" s="219"/>
      <c r="KW50" s="219"/>
      <c r="KX50" s="219"/>
      <c r="KY50" s="219"/>
      <c r="KZ50" s="219"/>
      <c r="LA50" s="219"/>
      <c r="LB50" s="219"/>
      <c r="LC50" s="219"/>
      <c r="LD50" s="220"/>
      <c r="LE50" s="218"/>
      <c r="LF50" s="219"/>
      <c r="LG50" s="219"/>
      <c r="LH50" s="219"/>
      <c r="LI50" s="219"/>
      <c r="LJ50" s="219"/>
      <c r="LK50" s="219"/>
      <c r="LL50" s="219"/>
      <c r="LM50" s="219"/>
      <c r="LN50" s="219"/>
      <c r="LO50" s="219"/>
      <c r="LP50" s="219"/>
      <c r="LQ50" s="219"/>
      <c r="LR50" s="219"/>
      <c r="LS50" s="219"/>
      <c r="LT50" s="219"/>
      <c r="LU50" s="219"/>
      <c r="LV50" s="219"/>
      <c r="LW50" s="219"/>
      <c r="LX50" s="219"/>
      <c r="LY50" s="219"/>
      <c r="LZ50" s="219"/>
      <c r="MA50" s="219"/>
      <c r="MB50" s="219"/>
      <c r="MC50" s="219"/>
      <c r="MD50" s="219"/>
      <c r="ME50" s="219"/>
      <c r="MF50" s="219"/>
      <c r="MG50" s="219"/>
      <c r="MH50" s="220"/>
      <c r="MI50" s="218"/>
      <c r="MJ50" s="219"/>
      <c r="MK50" s="219"/>
      <c r="ML50" s="219"/>
      <c r="MM50" s="219"/>
      <c r="MN50" s="219"/>
      <c r="MO50" s="219"/>
      <c r="MP50" s="219"/>
      <c r="MQ50" s="219"/>
      <c r="MR50" s="219"/>
      <c r="MS50" s="219"/>
      <c r="MT50" s="219"/>
      <c r="MU50" s="219"/>
      <c r="MV50" s="219"/>
      <c r="MW50" s="219"/>
      <c r="MX50" s="219"/>
      <c r="MY50" s="219"/>
      <c r="MZ50" s="219"/>
      <c r="NA50" s="219"/>
      <c r="NB50" s="219"/>
      <c r="NC50" s="219"/>
      <c r="ND50" s="219"/>
      <c r="NE50" s="219"/>
      <c r="NF50" s="219"/>
      <c r="NG50" s="219"/>
      <c r="NH50" s="219"/>
      <c r="NI50" s="219"/>
      <c r="NJ50" s="219"/>
      <c r="NK50" s="219"/>
      <c r="NL50" s="219"/>
      <c r="NM50" s="220"/>
      <c r="NN50" s="218"/>
      <c r="NO50" s="219"/>
      <c r="NP50" s="219"/>
      <c r="NQ50" s="219"/>
      <c r="NR50" s="219"/>
      <c r="NS50" s="219"/>
      <c r="NT50" s="219"/>
      <c r="NU50" s="219"/>
      <c r="NV50" s="219"/>
      <c r="NW50" s="219"/>
      <c r="NX50" s="219"/>
      <c r="NY50" s="219"/>
      <c r="NZ50" s="219"/>
      <c r="OA50" s="219"/>
      <c r="OB50" s="219"/>
      <c r="OC50" s="219"/>
      <c r="OD50" s="219"/>
      <c r="OE50" s="219"/>
      <c r="OF50" s="219"/>
      <c r="OG50" s="219"/>
      <c r="OH50" s="219"/>
      <c r="OI50" s="219"/>
      <c r="OJ50" s="219"/>
      <c r="OK50" s="219"/>
      <c r="OL50" s="219"/>
      <c r="OM50" s="219"/>
      <c r="ON50" s="219"/>
      <c r="OO50" s="219"/>
      <c r="OP50" s="219"/>
      <c r="OQ50" s="220"/>
      <c r="OR50" s="218"/>
      <c r="OS50" s="219"/>
      <c r="OT50" s="219"/>
      <c r="OU50" s="219"/>
      <c r="OV50" s="219"/>
      <c r="OW50" s="219"/>
      <c r="OX50" s="219"/>
      <c r="OY50" s="219"/>
      <c r="OZ50" s="219"/>
      <c r="PA50" s="219"/>
      <c r="PB50" s="219"/>
      <c r="PC50" s="219"/>
      <c r="PD50" s="219"/>
      <c r="PE50" s="219"/>
      <c r="PF50" s="219"/>
      <c r="PG50" s="219"/>
      <c r="PH50" s="219"/>
      <c r="PI50" s="219"/>
      <c r="PJ50" s="219"/>
      <c r="PK50" s="219"/>
      <c r="PL50" s="219"/>
      <c r="PM50" s="219"/>
      <c r="PN50" s="219"/>
      <c r="PO50" s="219"/>
      <c r="PP50" s="219"/>
      <c r="PQ50" s="219"/>
      <c r="PR50" s="219"/>
      <c r="PS50" s="219"/>
      <c r="PT50" s="219"/>
      <c r="PU50" s="219"/>
      <c r="PV50" s="220"/>
      <c r="PW50" s="218"/>
      <c r="PX50" s="219"/>
      <c r="PY50" s="219"/>
      <c r="PZ50" s="219"/>
      <c r="QA50" s="219"/>
      <c r="QB50" s="219"/>
      <c r="QC50" s="219"/>
      <c r="QD50" s="219"/>
      <c r="QE50" s="219"/>
      <c r="QF50" s="219"/>
      <c r="QG50" s="219"/>
      <c r="QH50" s="219"/>
      <c r="QI50" s="219"/>
      <c r="QJ50" s="219"/>
      <c r="QK50" s="219"/>
      <c r="QL50" s="219"/>
      <c r="QM50" s="219"/>
      <c r="QN50" s="219"/>
      <c r="QO50" s="219"/>
      <c r="QP50" s="219"/>
      <c r="QQ50" s="219"/>
      <c r="QR50" s="219"/>
      <c r="QS50" s="219"/>
      <c r="QT50" s="219"/>
      <c r="QU50" s="219"/>
      <c r="QV50" s="219"/>
      <c r="QW50" s="219"/>
      <c r="QX50" s="219"/>
      <c r="QY50" s="219"/>
      <c r="QZ50" s="219"/>
      <c r="RA50" s="220"/>
      <c r="RB50" s="218"/>
      <c r="RC50" s="219"/>
      <c r="RD50" s="219"/>
      <c r="RE50" s="219"/>
      <c r="RF50" s="219"/>
      <c r="RG50" s="219"/>
      <c r="RH50" s="219"/>
      <c r="RI50" s="219"/>
      <c r="RJ50" s="219"/>
      <c r="RK50" s="219"/>
      <c r="RL50" s="219"/>
      <c r="RM50" s="219"/>
      <c r="RN50" s="219"/>
      <c r="RO50" s="219"/>
      <c r="RP50" s="219"/>
      <c r="RQ50" s="219"/>
      <c r="RR50" s="219"/>
      <c r="RS50" s="219"/>
      <c r="RT50" s="219"/>
      <c r="RU50" s="219"/>
      <c r="RV50" s="219"/>
      <c r="RW50" s="219"/>
      <c r="RX50" s="219"/>
      <c r="RY50" s="219"/>
      <c r="RZ50" s="219"/>
      <c r="SA50" s="219"/>
      <c r="SB50" s="219"/>
      <c r="SC50" s="219"/>
      <c r="SD50" s="219"/>
      <c r="SE50" s="220"/>
      <c r="SF50" s="218"/>
      <c r="SG50" s="219"/>
      <c r="SH50" s="219"/>
      <c r="SI50" s="219"/>
      <c r="SJ50" s="219"/>
      <c r="SK50" s="219"/>
      <c r="SL50" s="219"/>
      <c r="SM50" s="219"/>
      <c r="SN50" s="219"/>
      <c r="SO50" s="219"/>
      <c r="SP50" s="219"/>
      <c r="SQ50" s="219"/>
      <c r="SR50" s="219"/>
      <c r="SS50" s="219"/>
      <c r="ST50" s="219"/>
      <c r="SU50" s="219"/>
      <c r="SV50" s="219"/>
      <c r="SW50" s="219"/>
      <c r="SX50" s="219"/>
      <c r="SY50" s="219"/>
      <c r="SZ50" s="219"/>
      <c r="TA50" s="219"/>
      <c r="TB50" s="219"/>
      <c r="TC50" s="219"/>
      <c r="TD50" s="219"/>
      <c r="TE50" s="219"/>
      <c r="TF50" s="219"/>
      <c r="TG50" s="219"/>
      <c r="TH50" s="219"/>
      <c r="TI50" s="219"/>
      <c r="TJ50" s="220"/>
      <c r="TK50" s="218"/>
      <c r="TL50" s="219"/>
      <c r="TM50" s="219"/>
      <c r="TN50" s="219"/>
      <c r="TO50" s="219"/>
      <c r="TP50" s="219"/>
      <c r="TQ50" s="219"/>
      <c r="TR50" s="219"/>
      <c r="TS50" s="219"/>
      <c r="TT50" s="219"/>
      <c r="TU50" s="219"/>
      <c r="TV50" s="219"/>
      <c r="TW50" s="219"/>
      <c r="TX50" s="219"/>
      <c r="TY50" s="219"/>
      <c r="TZ50" s="219"/>
      <c r="UA50" s="219"/>
      <c r="UB50" s="219"/>
      <c r="UC50" s="219"/>
      <c r="UD50" s="219"/>
      <c r="UE50" s="219"/>
      <c r="UF50" s="219"/>
      <c r="UG50" s="219"/>
      <c r="UH50" s="219"/>
      <c r="UI50" s="219"/>
      <c r="UJ50" s="219"/>
      <c r="UK50" s="219"/>
      <c r="UL50" s="219"/>
      <c r="UM50" s="219"/>
      <c r="UN50" s="220"/>
      <c r="UO50" s="218"/>
      <c r="UP50" s="219"/>
      <c r="UQ50" s="219"/>
      <c r="UR50" s="219"/>
      <c r="US50" s="219"/>
      <c r="UT50" s="219"/>
      <c r="UU50" s="219"/>
      <c r="UV50" s="219"/>
      <c r="UW50" s="219"/>
      <c r="UX50" s="219"/>
      <c r="UY50" s="219"/>
      <c r="UZ50" s="219"/>
      <c r="VA50" s="219"/>
      <c r="VB50" s="219"/>
      <c r="VC50" s="219"/>
      <c r="VD50" s="219"/>
      <c r="VE50" s="219"/>
      <c r="VF50" s="219"/>
      <c r="VG50" s="219"/>
      <c r="VH50" s="219"/>
      <c r="VI50" s="219"/>
      <c r="VJ50" s="219"/>
      <c r="VK50" s="219"/>
      <c r="VL50" s="219"/>
      <c r="VM50" s="219"/>
      <c r="VN50" s="219"/>
      <c r="VO50" s="219"/>
      <c r="VP50" s="219"/>
      <c r="VQ50" s="219"/>
      <c r="VR50" s="219"/>
      <c r="VS50" s="220"/>
      <c r="VT50" s="246"/>
    </row>
    <row r="51" spans="1:593" s="258" customFormat="1" ht="15.95" customHeight="1">
      <c r="A51" s="433"/>
      <c r="B51" s="268" t="s">
        <v>1891</v>
      </c>
      <c r="C51" s="269"/>
      <c r="D51" s="270"/>
      <c r="E51" s="271">
        <f>F50+1</f>
        <v>45017</v>
      </c>
      <c r="F51" s="271">
        <f t="shared" si="8"/>
        <v>45017</v>
      </c>
      <c r="G51" s="272">
        <v>1</v>
      </c>
      <c r="H51" s="273">
        <v>0</v>
      </c>
      <c r="I51" s="271">
        <f t="shared" si="4"/>
        <v>45016</v>
      </c>
      <c r="J51" s="274">
        <f t="shared" ca="1" si="0"/>
        <v>-60</v>
      </c>
      <c r="K51" s="275">
        <f t="shared" ref="K51" ca="1" si="10">$F$5</f>
        <v>44957</v>
      </c>
      <c r="L51" s="276"/>
      <c r="M51" s="277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9"/>
      <c r="AQ51" s="277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9"/>
      <c r="BV51" s="277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9"/>
      <c r="DA51" s="277"/>
      <c r="DB51" s="278"/>
      <c r="DC51" s="278"/>
      <c r="DD51" s="278"/>
      <c r="DE51" s="278"/>
      <c r="DF51" s="278"/>
      <c r="DG51" s="278"/>
      <c r="DH51" s="278"/>
      <c r="DI51" s="278"/>
      <c r="DJ51" s="278"/>
      <c r="DK51" s="278"/>
      <c r="DL51" s="278"/>
      <c r="DM51" s="278"/>
      <c r="DN51" s="278"/>
      <c r="DO51" s="278"/>
      <c r="DP51" s="278"/>
      <c r="DQ51" s="278"/>
      <c r="DR51" s="278"/>
      <c r="DS51" s="278"/>
      <c r="DT51" s="278"/>
      <c r="DU51" s="278"/>
      <c r="DV51" s="278"/>
      <c r="DW51" s="278"/>
      <c r="DX51" s="278"/>
      <c r="DY51" s="278"/>
      <c r="DZ51" s="278"/>
      <c r="EA51" s="278"/>
      <c r="EB51" s="278"/>
      <c r="EC51" s="278"/>
      <c r="ED51" s="279"/>
      <c r="EE51" s="277"/>
      <c r="EF51" s="278"/>
      <c r="EG51" s="278"/>
      <c r="EH51" s="278"/>
      <c r="EI51" s="278"/>
      <c r="EJ51" s="278"/>
      <c r="EK51" s="278"/>
      <c r="EL51" s="278"/>
      <c r="EM51" s="278"/>
      <c r="EN51" s="278"/>
      <c r="EO51" s="278"/>
      <c r="EP51" s="278"/>
      <c r="EQ51" s="278"/>
      <c r="ER51" s="278"/>
      <c r="ES51" s="278"/>
      <c r="ET51" s="278"/>
      <c r="EU51" s="278"/>
      <c r="EV51" s="278"/>
      <c r="EW51" s="278"/>
      <c r="EX51" s="278"/>
      <c r="EY51" s="278"/>
      <c r="EZ51" s="278"/>
      <c r="FA51" s="278"/>
      <c r="FB51" s="278"/>
      <c r="FC51" s="278"/>
      <c r="FD51" s="278"/>
      <c r="FE51" s="278"/>
      <c r="FF51" s="278"/>
      <c r="FG51" s="278"/>
      <c r="FH51" s="278"/>
      <c r="FI51" s="279"/>
      <c r="FJ51" s="277"/>
      <c r="FK51" s="278"/>
      <c r="FL51" s="278"/>
      <c r="FM51" s="278"/>
      <c r="FN51" s="278"/>
      <c r="FO51" s="278"/>
      <c r="FP51" s="278"/>
      <c r="FQ51" s="278"/>
      <c r="FR51" s="278"/>
      <c r="FS51" s="278"/>
      <c r="FT51" s="278"/>
      <c r="FU51" s="278"/>
      <c r="FV51" s="278"/>
      <c r="FW51" s="278"/>
      <c r="FX51" s="278"/>
      <c r="FY51" s="278"/>
      <c r="FZ51" s="278"/>
      <c r="GA51" s="278"/>
      <c r="GB51" s="278"/>
      <c r="GC51" s="278"/>
      <c r="GD51" s="278"/>
      <c r="GE51" s="278"/>
      <c r="GF51" s="278"/>
      <c r="GG51" s="278"/>
      <c r="GH51" s="278"/>
      <c r="GI51" s="278"/>
      <c r="GJ51" s="278"/>
      <c r="GK51" s="278"/>
      <c r="GL51" s="278"/>
      <c r="GM51" s="279"/>
      <c r="GN51" s="277"/>
      <c r="GO51" s="278"/>
      <c r="GP51" s="278"/>
      <c r="GQ51" s="278"/>
      <c r="GR51" s="278"/>
      <c r="GS51" s="278"/>
      <c r="GT51" s="278"/>
      <c r="GU51" s="278"/>
      <c r="GV51" s="278"/>
      <c r="GW51" s="278"/>
      <c r="GX51" s="278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8"/>
      <c r="HK51" s="278"/>
      <c r="HL51" s="278"/>
      <c r="HM51" s="278"/>
      <c r="HN51" s="278"/>
      <c r="HO51" s="278"/>
      <c r="HP51" s="278"/>
      <c r="HQ51" s="278"/>
      <c r="HR51" s="279"/>
      <c r="HS51" s="277"/>
      <c r="HT51" s="278"/>
      <c r="HU51" s="278"/>
      <c r="HV51" s="278"/>
      <c r="HW51" s="278"/>
      <c r="HX51" s="278"/>
      <c r="HY51" s="278"/>
      <c r="HZ51" s="278"/>
      <c r="IA51" s="278"/>
      <c r="IB51" s="278"/>
      <c r="IC51" s="278"/>
      <c r="ID51" s="278"/>
      <c r="IE51" s="278"/>
      <c r="IF51" s="278"/>
      <c r="IG51" s="278"/>
      <c r="IH51" s="278"/>
      <c r="II51" s="278"/>
      <c r="IJ51" s="278"/>
      <c r="IK51" s="278"/>
      <c r="IL51" s="278"/>
      <c r="IM51" s="278"/>
      <c r="IN51" s="278"/>
      <c r="IO51" s="278"/>
      <c r="IP51" s="278"/>
      <c r="IQ51" s="278"/>
      <c r="IR51" s="278"/>
      <c r="IS51" s="278"/>
      <c r="IT51" s="278"/>
      <c r="IU51" s="278"/>
      <c r="IV51" s="278"/>
      <c r="IW51" s="279"/>
      <c r="IX51" s="277"/>
      <c r="IY51" s="278"/>
      <c r="IZ51" s="278"/>
      <c r="JA51" s="278"/>
      <c r="JB51" s="278"/>
      <c r="JC51" s="278"/>
      <c r="JD51" s="278"/>
      <c r="JE51" s="278"/>
      <c r="JF51" s="278"/>
      <c r="JG51" s="278"/>
      <c r="JH51" s="278"/>
      <c r="JI51" s="278"/>
      <c r="JJ51" s="278"/>
      <c r="JK51" s="278"/>
      <c r="JL51" s="278"/>
      <c r="JM51" s="278"/>
      <c r="JN51" s="278"/>
      <c r="JO51" s="278"/>
      <c r="JP51" s="278"/>
      <c r="JQ51" s="278"/>
      <c r="JR51" s="278"/>
      <c r="JS51" s="278"/>
      <c r="JT51" s="278"/>
      <c r="JU51" s="278"/>
      <c r="JV51" s="278"/>
      <c r="JW51" s="278"/>
      <c r="JX51" s="278"/>
      <c r="JY51" s="279"/>
      <c r="JZ51" s="277"/>
      <c r="KA51" s="278"/>
      <c r="KB51" s="278"/>
      <c r="KC51" s="278"/>
      <c r="KD51" s="278"/>
      <c r="KE51" s="278"/>
      <c r="KF51" s="278"/>
      <c r="KG51" s="278"/>
      <c r="KH51" s="278"/>
      <c r="KI51" s="278"/>
      <c r="KJ51" s="278"/>
      <c r="KK51" s="278"/>
      <c r="KL51" s="278"/>
      <c r="KM51" s="278"/>
      <c r="KN51" s="278"/>
      <c r="KO51" s="278"/>
      <c r="KP51" s="278"/>
      <c r="KQ51" s="278"/>
      <c r="KR51" s="278"/>
      <c r="KS51" s="278"/>
      <c r="KT51" s="278"/>
      <c r="KU51" s="278"/>
      <c r="KV51" s="278"/>
      <c r="KW51" s="278"/>
      <c r="KX51" s="278"/>
      <c r="KY51" s="278"/>
      <c r="KZ51" s="278"/>
      <c r="LA51" s="278"/>
      <c r="LB51" s="278"/>
      <c r="LC51" s="278"/>
      <c r="LD51" s="279"/>
      <c r="LE51" s="277"/>
      <c r="LF51" s="278"/>
      <c r="LG51" s="278"/>
      <c r="LH51" s="278"/>
      <c r="LI51" s="278"/>
      <c r="LJ51" s="278"/>
      <c r="LK51" s="278"/>
      <c r="LL51" s="278"/>
      <c r="LM51" s="278"/>
      <c r="LN51" s="278"/>
      <c r="LO51" s="278"/>
      <c r="LP51" s="278"/>
      <c r="LQ51" s="278"/>
      <c r="LR51" s="278"/>
      <c r="LS51" s="278"/>
      <c r="LT51" s="278"/>
      <c r="LU51" s="278"/>
      <c r="LV51" s="278"/>
      <c r="LW51" s="278"/>
      <c r="LX51" s="278"/>
      <c r="LY51" s="278"/>
      <c r="LZ51" s="278"/>
      <c r="MA51" s="278"/>
      <c r="MB51" s="278"/>
      <c r="MC51" s="278"/>
      <c r="MD51" s="278"/>
      <c r="ME51" s="278"/>
      <c r="MF51" s="278"/>
      <c r="MG51" s="278"/>
      <c r="MH51" s="279"/>
      <c r="MI51" s="277"/>
      <c r="MJ51" s="278"/>
      <c r="MK51" s="278"/>
      <c r="ML51" s="278"/>
      <c r="MM51" s="278"/>
      <c r="MN51" s="278"/>
      <c r="MO51" s="278"/>
      <c r="MP51" s="278"/>
      <c r="MQ51" s="278"/>
      <c r="MR51" s="278"/>
      <c r="MS51" s="278"/>
      <c r="MT51" s="278"/>
      <c r="MU51" s="278"/>
      <c r="MV51" s="278"/>
      <c r="MW51" s="278"/>
      <c r="MX51" s="278"/>
      <c r="MY51" s="278"/>
      <c r="MZ51" s="278"/>
      <c r="NA51" s="278"/>
      <c r="NB51" s="278"/>
      <c r="NC51" s="278"/>
      <c r="ND51" s="278"/>
      <c r="NE51" s="278"/>
      <c r="NF51" s="278"/>
      <c r="NG51" s="278"/>
      <c r="NH51" s="278"/>
      <c r="NI51" s="278"/>
      <c r="NJ51" s="278"/>
      <c r="NK51" s="278"/>
      <c r="NL51" s="278"/>
      <c r="NM51" s="279"/>
      <c r="NN51" s="277"/>
      <c r="NO51" s="278"/>
      <c r="NP51" s="278"/>
      <c r="NQ51" s="278"/>
      <c r="NR51" s="278"/>
      <c r="NS51" s="278"/>
      <c r="NT51" s="278"/>
      <c r="NU51" s="278"/>
      <c r="NV51" s="278"/>
      <c r="NW51" s="278"/>
      <c r="NX51" s="278"/>
      <c r="NY51" s="278"/>
      <c r="NZ51" s="278"/>
      <c r="OA51" s="278"/>
      <c r="OB51" s="278"/>
      <c r="OC51" s="278"/>
      <c r="OD51" s="278"/>
      <c r="OE51" s="278"/>
      <c r="OF51" s="278"/>
      <c r="OG51" s="278"/>
      <c r="OH51" s="278"/>
      <c r="OI51" s="278"/>
      <c r="OJ51" s="278"/>
      <c r="OK51" s="278"/>
      <c r="OL51" s="278"/>
      <c r="OM51" s="278"/>
      <c r="ON51" s="278"/>
      <c r="OO51" s="278"/>
      <c r="OP51" s="278"/>
      <c r="OQ51" s="279"/>
      <c r="OR51" s="277"/>
      <c r="OS51" s="278"/>
      <c r="OT51" s="278"/>
      <c r="OU51" s="278"/>
      <c r="OV51" s="278"/>
      <c r="OW51" s="278"/>
      <c r="OX51" s="278"/>
      <c r="OY51" s="278"/>
      <c r="OZ51" s="278"/>
      <c r="PA51" s="278"/>
      <c r="PB51" s="278"/>
      <c r="PC51" s="278"/>
      <c r="PD51" s="278"/>
      <c r="PE51" s="278"/>
      <c r="PF51" s="278"/>
      <c r="PG51" s="278"/>
      <c r="PH51" s="278"/>
      <c r="PI51" s="278"/>
      <c r="PJ51" s="278"/>
      <c r="PK51" s="278"/>
      <c r="PL51" s="278"/>
      <c r="PM51" s="278"/>
      <c r="PN51" s="278"/>
      <c r="PO51" s="278"/>
      <c r="PP51" s="278"/>
      <c r="PQ51" s="278"/>
      <c r="PR51" s="278"/>
      <c r="PS51" s="278"/>
      <c r="PT51" s="278"/>
      <c r="PU51" s="278"/>
      <c r="PV51" s="279"/>
      <c r="PW51" s="277"/>
      <c r="PX51" s="278"/>
      <c r="PY51" s="278"/>
      <c r="PZ51" s="278"/>
      <c r="QA51" s="278"/>
      <c r="QB51" s="278"/>
      <c r="QC51" s="278"/>
      <c r="QD51" s="278"/>
      <c r="QE51" s="278"/>
      <c r="QF51" s="278"/>
      <c r="QG51" s="278"/>
      <c r="QH51" s="278"/>
      <c r="QI51" s="278"/>
      <c r="QJ51" s="278"/>
      <c r="QK51" s="278"/>
      <c r="QL51" s="278"/>
      <c r="QM51" s="278"/>
      <c r="QN51" s="278"/>
      <c r="QO51" s="278"/>
      <c r="QP51" s="278"/>
      <c r="QQ51" s="278"/>
      <c r="QR51" s="278"/>
      <c r="QS51" s="278"/>
      <c r="QT51" s="278"/>
      <c r="QU51" s="278"/>
      <c r="QV51" s="278"/>
      <c r="QW51" s="278"/>
      <c r="QX51" s="278"/>
      <c r="QY51" s="278"/>
      <c r="QZ51" s="278"/>
      <c r="RA51" s="279"/>
      <c r="RB51" s="277"/>
      <c r="RC51" s="278"/>
      <c r="RD51" s="278"/>
      <c r="RE51" s="278"/>
      <c r="RF51" s="278"/>
      <c r="RG51" s="278"/>
      <c r="RH51" s="278"/>
      <c r="RI51" s="278"/>
      <c r="RJ51" s="278"/>
      <c r="RK51" s="278"/>
      <c r="RL51" s="278"/>
      <c r="RM51" s="278"/>
      <c r="RN51" s="278"/>
      <c r="RO51" s="278"/>
      <c r="RP51" s="278"/>
      <c r="RQ51" s="278"/>
      <c r="RR51" s="278"/>
      <c r="RS51" s="278"/>
      <c r="RT51" s="278"/>
      <c r="RU51" s="278"/>
      <c r="RV51" s="278"/>
      <c r="RW51" s="278"/>
      <c r="RX51" s="278"/>
      <c r="RY51" s="278"/>
      <c r="RZ51" s="278"/>
      <c r="SA51" s="278"/>
      <c r="SB51" s="278"/>
      <c r="SC51" s="278"/>
      <c r="SD51" s="278"/>
      <c r="SE51" s="279"/>
      <c r="SF51" s="277"/>
      <c r="SG51" s="278"/>
      <c r="SH51" s="278"/>
      <c r="SI51" s="278"/>
      <c r="SJ51" s="278"/>
      <c r="SK51" s="278"/>
      <c r="SL51" s="278"/>
      <c r="SM51" s="278"/>
      <c r="SN51" s="278"/>
      <c r="SO51" s="278"/>
      <c r="SP51" s="278"/>
      <c r="SQ51" s="278"/>
      <c r="SR51" s="278"/>
      <c r="SS51" s="278"/>
      <c r="ST51" s="278"/>
      <c r="SU51" s="278"/>
      <c r="SV51" s="278"/>
      <c r="SW51" s="278"/>
      <c r="SX51" s="278"/>
      <c r="SY51" s="278"/>
      <c r="SZ51" s="278"/>
      <c r="TA51" s="278"/>
      <c r="TB51" s="278"/>
      <c r="TC51" s="278"/>
      <c r="TD51" s="278"/>
      <c r="TE51" s="278"/>
      <c r="TF51" s="278"/>
      <c r="TG51" s="278"/>
      <c r="TH51" s="278"/>
      <c r="TI51" s="278"/>
      <c r="TJ51" s="279"/>
      <c r="TK51" s="277"/>
      <c r="TL51" s="278"/>
      <c r="TM51" s="278"/>
      <c r="TN51" s="278"/>
      <c r="TO51" s="278"/>
      <c r="TP51" s="278"/>
      <c r="TQ51" s="278"/>
      <c r="TR51" s="278"/>
      <c r="TS51" s="278"/>
      <c r="TT51" s="278"/>
      <c r="TU51" s="278"/>
      <c r="TV51" s="278"/>
      <c r="TW51" s="278"/>
      <c r="TX51" s="278"/>
      <c r="TY51" s="278"/>
      <c r="TZ51" s="278"/>
      <c r="UA51" s="278"/>
      <c r="UB51" s="278"/>
      <c r="UC51" s="278"/>
      <c r="UD51" s="278"/>
      <c r="UE51" s="278"/>
      <c r="UF51" s="278"/>
      <c r="UG51" s="278"/>
      <c r="UH51" s="278"/>
      <c r="UI51" s="278"/>
      <c r="UJ51" s="278"/>
      <c r="UK51" s="278"/>
      <c r="UL51" s="278"/>
      <c r="UM51" s="278"/>
      <c r="UN51" s="279"/>
      <c r="UO51" s="277"/>
      <c r="UP51" s="278"/>
      <c r="UQ51" s="278"/>
      <c r="UR51" s="278"/>
      <c r="US51" s="278"/>
      <c r="UT51" s="278"/>
      <c r="UU51" s="278"/>
      <c r="UV51" s="278"/>
      <c r="UW51" s="278"/>
      <c r="UX51" s="278"/>
      <c r="UY51" s="278"/>
      <c r="UZ51" s="278"/>
      <c r="VA51" s="278"/>
      <c r="VB51" s="278"/>
      <c r="VC51" s="278"/>
      <c r="VD51" s="278"/>
      <c r="VE51" s="278"/>
      <c r="VF51" s="278"/>
      <c r="VG51" s="278"/>
      <c r="VH51" s="278"/>
      <c r="VI51" s="278"/>
      <c r="VJ51" s="278"/>
      <c r="VK51" s="278"/>
      <c r="VL51" s="278"/>
      <c r="VM51" s="278"/>
      <c r="VN51" s="278"/>
      <c r="VO51" s="278"/>
      <c r="VP51" s="278"/>
      <c r="VQ51" s="278"/>
      <c r="VR51" s="278"/>
      <c r="VS51" s="279"/>
      <c r="VT51" s="280"/>
    </row>
    <row r="52" spans="1:593" s="285" customFormat="1" ht="14.45" customHeight="1">
      <c r="A52" s="281"/>
      <c r="B52" s="282"/>
      <c r="C52" s="282"/>
      <c r="D52" s="282"/>
      <c r="E52" s="283"/>
      <c r="F52" s="283"/>
      <c r="G52" s="283"/>
      <c r="H52" s="283"/>
      <c r="I52" s="283"/>
      <c r="J52" s="284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  <c r="EO52" s="283"/>
      <c r="EP52" s="283"/>
      <c r="EQ52" s="283"/>
      <c r="ER52" s="283"/>
      <c r="ES52" s="283"/>
      <c r="ET52" s="283"/>
      <c r="EU52" s="283"/>
      <c r="EV52" s="283"/>
      <c r="EW52" s="283"/>
      <c r="EX52" s="283"/>
      <c r="EY52" s="283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3"/>
      <c r="FQ52" s="283"/>
      <c r="FR52" s="283"/>
      <c r="FS52" s="283"/>
      <c r="FT52" s="283"/>
      <c r="FU52" s="283"/>
      <c r="FV52" s="283"/>
      <c r="FW52" s="283"/>
      <c r="FX52" s="283"/>
      <c r="FY52" s="283"/>
      <c r="FZ52" s="283"/>
      <c r="GA52" s="283"/>
      <c r="GB52" s="283"/>
      <c r="GC52" s="283"/>
      <c r="GD52" s="283"/>
      <c r="GE52" s="283"/>
      <c r="GF52" s="283"/>
      <c r="GG52" s="283"/>
      <c r="GH52" s="283"/>
      <c r="GI52" s="283"/>
      <c r="GJ52" s="283"/>
      <c r="GK52" s="283"/>
      <c r="GL52" s="283"/>
      <c r="GM52" s="283"/>
      <c r="GN52" s="283"/>
      <c r="GO52" s="283"/>
      <c r="GP52" s="283"/>
      <c r="GQ52" s="283"/>
      <c r="GR52" s="283"/>
      <c r="GS52" s="283"/>
      <c r="GT52" s="283"/>
      <c r="GU52" s="283"/>
      <c r="GV52" s="283"/>
      <c r="GW52" s="283"/>
      <c r="GX52" s="283"/>
      <c r="GY52" s="283"/>
      <c r="GZ52" s="283"/>
      <c r="HA52" s="283"/>
      <c r="HB52" s="283"/>
      <c r="HC52" s="283"/>
      <c r="HD52" s="283"/>
      <c r="HE52" s="283"/>
      <c r="HF52" s="283"/>
      <c r="HG52" s="283"/>
      <c r="HH52" s="283"/>
      <c r="HI52" s="283"/>
      <c r="HJ52" s="283"/>
      <c r="HK52" s="283"/>
      <c r="HL52" s="283"/>
      <c r="HM52" s="283"/>
      <c r="HN52" s="283"/>
      <c r="HO52" s="283"/>
      <c r="HP52" s="283"/>
      <c r="HQ52" s="283"/>
      <c r="HR52" s="283"/>
      <c r="HS52" s="283"/>
      <c r="HT52" s="283"/>
      <c r="HU52" s="283"/>
      <c r="HV52" s="283"/>
      <c r="HW52" s="283"/>
      <c r="HX52" s="283"/>
      <c r="HY52" s="283"/>
      <c r="HZ52" s="283"/>
      <c r="IA52" s="283"/>
      <c r="IB52" s="283"/>
      <c r="IC52" s="283"/>
      <c r="ID52" s="283"/>
      <c r="IE52" s="283"/>
      <c r="IF52" s="283"/>
      <c r="IG52" s="283"/>
      <c r="IH52" s="283"/>
      <c r="II52" s="283"/>
      <c r="IJ52" s="283"/>
      <c r="IK52" s="283"/>
      <c r="IL52" s="283"/>
      <c r="IM52" s="283"/>
      <c r="IN52" s="283"/>
      <c r="IO52" s="283"/>
      <c r="IP52" s="283"/>
      <c r="IQ52" s="283"/>
      <c r="IR52" s="283"/>
      <c r="IS52" s="283"/>
      <c r="IT52" s="283"/>
      <c r="IU52" s="283"/>
      <c r="IV52" s="283"/>
      <c r="IW52" s="283"/>
      <c r="IX52" s="283"/>
      <c r="IY52" s="283"/>
      <c r="IZ52" s="283"/>
      <c r="JA52" s="283"/>
      <c r="JB52" s="283"/>
      <c r="JC52" s="283"/>
      <c r="JD52" s="283"/>
      <c r="JE52" s="283"/>
      <c r="JF52" s="283"/>
      <c r="JG52" s="283"/>
      <c r="JH52" s="283"/>
      <c r="JI52" s="283"/>
      <c r="JJ52" s="283"/>
      <c r="JK52" s="283"/>
      <c r="JL52" s="283"/>
      <c r="JM52" s="283"/>
      <c r="JN52" s="283"/>
      <c r="JO52" s="283"/>
      <c r="JP52" s="283"/>
      <c r="JQ52" s="283"/>
      <c r="JR52" s="283"/>
      <c r="JS52" s="283"/>
      <c r="JT52" s="283"/>
      <c r="JU52" s="283"/>
      <c r="JV52" s="283"/>
      <c r="JW52" s="283"/>
      <c r="JX52" s="283"/>
      <c r="JY52" s="283"/>
      <c r="JZ52" s="283"/>
      <c r="KA52" s="283"/>
      <c r="KB52" s="283"/>
      <c r="KC52" s="283"/>
      <c r="KD52" s="283"/>
      <c r="KE52" s="283"/>
      <c r="KF52" s="283"/>
      <c r="KG52" s="283"/>
      <c r="KH52" s="283"/>
      <c r="KI52" s="283"/>
      <c r="KJ52" s="283"/>
      <c r="KK52" s="283"/>
      <c r="KL52" s="283"/>
      <c r="KM52" s="283"/>
      <c r="KN52" s="283"/>
      <c r="KO52" s="283"/>
      <c r="KP52" s="283"/>
      <c r="KQ52" s="283"/>
      <c r="KR52" s="283"/>
      <c r="KS52" s="283"/>
      <c r="KT52" s="283"/>
      <c r="KU52" s="283"/>
      <c r="KV52" s="283"/>
      <c r="KW52" s="283"/>
      <c r="KX52" s="283"/>
      <c r="KY52" s="283"/>
      <c r="KZ52" s="283"/>
      <c r="LA52" s="283"/>
      <c r="LB52" s="283"/>
      <c r="LC52" s="283"/>
      <c r="LD52" s="283"/>
      <c r="LE52" s="283"/>
      <c r="LF52" s="283"/>
      <c r="LG52" s="283"/>
      <c r="LH52" s="283"/>
      <c r="LI52" s="283"/>
      <c r="LJ52" s="283"/>
      <c r="LK52" s="283"/>
      <c r="LL52" s="283"/>
      <c r="LM52" s="283"/>
      <c r="LN52" s="283"/>
      <c r="LO52" s="283"/>
      <c r="LP52" s="283"/>
      <c r="LQ52" s="283"/>
      <c r="LR52" s="283"/>
      <c r="LS52" s="283"/>
      <c r="LT52" s="283"/>
      <c r="LU52" s="283"/>
      <c r="LV52" s="283"/>
      <c r="LW52" s="283"/>
      <c r="LX52" s="283"/>
      <c r="LY52" s="283"/>
      <c r="LZ52" s="283"/>
      <c r="MA52" s="283"/>
      <c r="MB52" s="283"/>
      <c r="MC52" s="283"/>
      <c r="MD52" s="283"/>
      <c r="ME52" s="283"/>
      <c r="MF52" s="283"/>
      <c r="MG52" s="283"/>
      <c r="MH52" s="283"/>
      <c r="MI52" s="283"/>
      <c r="MJ52" s="283"/>
      <c r="MK52" s="283"/>
      <c r="ML52" s="283"/>
      <c r="MM52" s="283"/>
      <c r="MN52" s="283"/>
      <c r="MO52" s="283"/>
      <c r="MP52" s="283"/>
      <c r="MQ52" s="283"/>
      <c r="MR52" s="283"/>
      <c r="MS52" s="283"/>
      <c r="MT52" s="283"/>
      <c r="MU52" s="283"/>
      <c r="MV52" s="283"/>
      <c r="MW52" s="283"/>
      <c r="MX52" s="283"/>
      <c r="MY52" s="283"/>
      <c r="MZ52" s="283"/>
      <c r="NA52" s="283"/>
      <c r="NB52" s="283"/>
      <c r="NC52" s="283"/>
      <c r="ND52" s="283"/>
      <c r="NE52" s="283"/>
      <c r="NF52" s="283"/>
      <c r="NG52" s="283"/>
      <c r="NH52" s="283"/>
      <c r="NI52" s="283"/>
      <c r="NJ52" s="283"/>
      <c r="NK52" s="283"/>
      <c r="NL52" s="283"/>
      <c r="NM52" s="283"/>
      <c r="NN52" s="283"/>
      <c r="NO52" s="283"/>
      <c r="NP52" s="283"/>
      <c r="NQ52" s="283"/>
      <c r="NR52" s="283"/>
      <c r="NS52" s="283"/>
      <c r="NT52" s="283"/>
      <c r="NU52" s="283"/>
      <c r="NV52" s="283"/>
      <c r="NW52" s="283"/>
      <c r="NX52" s="283"/>
      <c r="NY52" s="283"/>
      <c r="NZ52" s="283"/>
      <c r="OA52" s="283"/>
      <c r="OB52" s="283"/>
      <c r="OC52" s="283"/>
      <c r="OD52" s="283"/>
      <c r="OE52" s="283"/>
      <c r="OF52" s="283"/>
      <c r="OG52" s="283"/>
      <c r="OH52" s="283"/>
      <c r="OI52" s="283"/>
      <c r="OJ52" s="283"/>
      <c r="OK52" s="283"/>
      <c r="OL52" s="283"/>
      <c r="OM52" s="283"/>
      <c r="ON52" s="283"/>
      <c r="OO52" s="283"/>
      <c r="OP52" s="283"/>
      <c r="OQ52" s="283"/>
      <c r="OR52" s="283"/>
      <c r="OS52" s="283"/>
      <c r="OT52" s="283"/>
      <c r="OU52" s="283"/>
      <c r="OV52" s="283"/>
      <c r="OW52" s="283"/>
      <c r="OX52" s="283"/>
      <c r="OY52" s="283"/>
      <c r="OZ52" s="283"/>
      <c r="PA52" s="283"/>
      <c r="PB52" s="283"/>
      <c r="PC52" s="283"/>
      <c r="PD52" s="283"/>
      <c r="PE52" s="283"/>
      <c r="PF52" s="283"/>
      <c r="PG52" s="283"/>
      <c r="PH52" s="283"/>
      <c r="PI52" s="283"/>
      <c r="PJ52" s="283"/>
      <c r="PK52" s="283"/>
      <c r="PL52" s="283"/>
      <c r="PM52" s="283"/>
      <c r="PN52" s="283"/>
      <c r="PO52" s="283"/>
      <c r="PP52" s="283"/>
      <c r="PQ52" s="283"/>
      <c r="PR52" s="283"/>
      <c r="PS52" s="283"/>
      <c r="PT52" s="283"/>
      <c r="PU52" s="283"/>
      <c r="PV52" s="283"/>
      <c r="PW52" s="283"/>
      <c r="PX52" s="283"/>
      <c r="PY52" s="283"/>
      <c r="PZ52" s="283"/>
      <c r="QA52" s="283"/>
      <c r="QB52" s="283"/>
      <c r="QC52" s="283"/>
      <c r="QD52" s="283"/>
      <c r="QE52" s="283"/>
      <c r="QF52" s="283"/>
      <c r="QG52" s="283"/>
      <c r="QH52" s="283"/>
      <c r="QI52" s="283"/>
      <c r="QJ52" s="283"/>
      <c r="QK52" s="283"/>
      <c r="QL52" s="283"/>
      <c r="QM52" s="283"/>
      <c r="QN52" s="283"/>
      <c r="QO52" s="283"/>
      <c r="QP52" s="283"/>
      <c r="QQ52" s="283"/>
      <c r="QR52" s="283"/>
      <c r="QS52" s="283"/>
      <c r="QT52" s="283"/>
      <c r="QU52" s="283"/>
      <c r="QV52" s="283"/>
      <c r="QW52" s="283"/>
      <c r="QX52" s="283"/>
      <c r="QY52" s="283"/>
      <c r="QZ52" s="283"/>
      <c r="RA52" s="283"/>
      <c r="RB52" s="283"/>
      <c r="RC52" s="283"/>
      <c r="RD52" s="283"/>
      <c r="RE52" s="283"/>
      <c r="RF52" s="283"/>
      <c r="RG52" s="283"/>
      <c r="RH52" s="283"/>
      <c r="RI52" s="283"/>
      <c r="RJ52" s="283"/>
      <c r="RK52" s="283"/>
      <c r="RL52" s="283"/>
      <c r="RM52" s="283"/>
      <c r="RN52" s="283"/>
      <c r="RO52" s="283"/>
      <c r="RP52" s="283"/>
      <c r="RQ52" s="283"/>
      <c r="RR52" s="283"/>
      <c r="RS52" s="283"/>
      <c r="RT52" s="283"/>
      <c r="RU52" s="283"/>
      <c r="RV52" s="283"/>
      <c r="RW52" s="283"/>
      <c r="RX52" s="283"/>
      <c r="RY52" s="283"/>
      <c r="RZ52" s="283"/>
      <c r="SA52" s="283"/>
      <c r="SB52" s="283"/>
      <c r="SC52" s="283"/>
      <c r="SD52" s="283"/>
      <c r="SE52" s="283"/>
      <c r="SF52" s="283"/>
      <c r="SG52" s="283"/>
      <c r="SH52" s="283"/>
      <c r="SI52" s="283"/>
      <c r="SJ52" s="283"/>
      <c r="SK52" s="283"/>
      <c r="SL52" s="283"/>
      <c r="SM52" s="283"/>
      <c r="SN52" s="283"/>
      <c r="SO52" s="283"/>
      <c r="SP52" s="283"/>
      <c r="SQ52" s="283"/>
      <c r="SR52" s="283"/>
      <c r="SS52" s="283"/>
      <c r="ST52" s="283"/>
      <c r="SU52" s="283"/>
      <c r="SV52" s="283"/>
      <c r="SW52" s="283"/>
      <c r="SX52" s="283"/>
      <c r="SY52" s="283"/>
      <c r="SZ52" s="283"/>
      <c r="TA52" s="283"/>
      <c r="TB52" s="283"/>
      <c r="TC52" s="283"/>
      <c r="TD52" s="283"/>
      <c r="TE52" s="283"/>
      <c r="TF52" s="283"/>
      <c r="TG52" s="283"/>
      <c r="TH52" s="283"/>
      <c r="TI52" s="283"/>
      <c r="TJ52" s="283"/>
      <c r="TK52" s="283"/>
      <c r="TL52" s="283"/>
      <c r="TM52" s="283"/>
      <c r="TN52" s="283"/>
      <c r="TO52" s="283"/>
      <c r="TP52" s="283"/>
      <c r="TQ52" s="283"/>
      <c r="TR52" s="283"/>
      <c r="TS52" s="283"/>
      <c r="TT52" s="283"/>
      <c r="TU52" s="283"/>
      <c r="TV52" s="283"/>
      <c r="TW52" s="283"/>
      <c r="TX52" s="283"/>
      <c r="TY52" s="283"/>
      <c r="TZ52" s="283"/>
      <c r="UA52" s="283"/>
      <c r="UB52" s="283"/>
      <c r="UC52" s="283"/>
      <c r="UD52" s="283"/>
      <c r="UE52" s="283"/>
      <c r="UF52" s="283"/>
      <c r="UG52" s="283"/>
      <c r="UH52" s="283"/>
      <c r="UI52" s="283"/>
      <c r="UJ52" s="283"/>
      <c r="UK52" s="283"/>
      <c r="UL52" s="283"/>
      <c r="UM52" s="283"/>
      <c r="UN52" s="283"/>
      <c r="UO52" s="283"/>
      <c r="UP52" s="283"/>
      <c r="UQ52" s="283"/>
      <c r="UR52" s="283"/>
      <c r="US52" s="283"/>
      <c r="UT52" s="283"/>
      <c r="UU52" s="283"/>
      <c r="UV52" s="283"/>
      <c r="UW52" s="283"/>
      <c r="UX52" s="283"/>
      <c r="UY52" s="283"/>
      <c r="UZ52" s="283"/>
      <c r="VA52" s="283"/>
      <c r="VB52" s="283"/>
      <c r="VC52" s="283"/>
      <c r="VD52" s="283"/>
      <c r="VE52" s="283"/>
      <c r="VF52" s="283"/>
      <c r="VG52" s="283"/>
      <c r="VH52" s="283"/>
      <c r="VI52" s="283"/>
      <c r="VJ52" s="283"/>
      <c r="VK52" s="283"/>
      <c r="VL52" s="283"/>
      <c r="VM52" s="283"/>
      <c r="VN52" s="283"/>
      <c r="VO52" s="283"/>
      <c r="VP52" s="283"/>
      <c r="VQ52" s="283"/>
      <c r="VR52" s="283"/>
      <c r="VS52" s="283"/>
      <c r="VT52" s="283"/>
      <c r="VU52" s="283"/>
    </row>
    <row r="53" spans="1:593" s="258" customFormat="1" ht="15">
      <c r="A53" s="434" t="s">
        <v>1892</v>
      </c>
      <c r="B53" s="435"/>
      <c r="C53" s="286"/>
      <c r="D53" s="286"/>
      <c r="E53" s="287">
        <f>MIN(E54:E72)</f>
        <v>45018</v>
      </c>
      <c r="F53" s="287">
        <f>MAX(F54:F72)</f>
        <v>45109</v>
      </c>
      <c r="G53" s="288">
        <f>F53-E53+1</f>
        <v>92</v>
      </c>
      <c r="H53" s="436">
        <f>SUM(H54,H55,H67,H70,H72)</f>
        <v>0</v>
      </c>
      <c r="I53" s="437"/>
      <c r="J53" s="289">
        <f ca="1">K53-F53</f>
        <v>-152</v>
      </c>
      <c r="K53" s="290">
        <f t="shared" ref="K53" ca="1" si="11">IF(H53&gt;=100%,F53,$F$5)</f>
        <v>44957</v>
      </c>
      <c r="L53" s="291"/>
      <c r="M53" s="240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2"/>
      <c r="AQ53" s="240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2"/>
      <c r="BV53" s="240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2"/>
      <c r="DA53" s="240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2"/>
      <c r="EE53" s="240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2"/>
      <c r="FJ53" s="240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2"/>
      <c r="GN53" s="240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2"/>
      <c r="HS53" s="240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2"/>
      <c r="IX53" s="240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2"/>
      <c r="JZ53" s="240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2"/>
      <c r="LE53" s="240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2"/>
      <c r="MI53" s="240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2"/>
      <c r="NN53" s="240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2"/>
      <c r="OR53" s="240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2"/>
      <c r="PW53" s="240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2"/>
      <c r="RB53" s="240"/>
      <c r="RC53" s="241"/>
      <c r="RD53" s="241"/>
      <c r="RE53" s="241"/>
      <c r="RF53" s="241"/>
      <c r="RG53" s="241"/>
      <c r="RH53" s="241"/>
      <c r="RI53" s="241"/>
      <c r="RJ53" s="241"/>
      <c r="RK53" s="241"/>
      <c r="RL53" s="241"/>
      <c r="RM53" s="241"/>
      <c r="RN53" s="241"/>
      <c r="RO53" s="241"/>
      <c r="RP53" s="241"/>
      <c r="RQ53" s="241"/>
      <c r="RR53" s="241"/>
      <c r="RS53" s="241"/>
      <c r="RT53" s="241"/>
      <c r="RU53" s="241"/>
      <c r="RV53" s="241"/>
      <c r="RW53" s="241"/>
      <c r="RX53" s="241"/>
      <c r="RY53" s="241"/>
      <c r="RZ53" s="241"/>
      <c r="SA53" s="241"/>
      <c r="SB53" s="241"/>
      <c r="SC53" s="241"/>
      <c r="SD53" s="241"/>
      <c r="SE53" s="242"/>
      <c r="SF53" s="240"/>
      <c r="SG53" s="241"/>
      <c r="SH53" s="241"/>
      <c r="SI53" s="241"/>
      <c r="SJ53" s="241"/>
      <c r="SK53" s="241"/>
      <c r="SL53" s="241"/>
      <c r="SM53" s="241"/>
      <c r="SN53" s="241"/>
      <c r="SO53" s="241"/>
      <c r="SP53" s="241"/>
      <c r="SQ53" s="241"/>
      <c r="SR53" s="241"/>
      <c r="SS53" s="241"/>
      <c r="ST53" s="241"/>
      <c r="SU53" s="241"/>
      <c r="SV53" s="241"/>
      <c r="SW53" s="241"/>
      <c r="SX53" s="241"/>
      <c r="SY53" s="241"/>
      <c r="SZ53" s="241"/>
      <c r="TA53" s="241"/>
      <c r="TB53" s="241"/>
      <c r="TC53" s="241"/>
      <c r="TD53" s="241"/>
      <c r="TE53" s="241"/>
      <c r="TF53" s="241"/>
      <c r="TG53" s="241"/>
      <c r="TH53" s="241"/>
      <c r="TI53" s="241"/>
      <c r="TJ53" s="242"/>
      <c r="TK53" s="240"/>
      <c r="TL53" s="241"/>
      <c r="TM53" s="241"/>
      <c r="TN53" s="241"/>
      <c r="TO53" s="241"/>
      <c r="TP53" s="241"/>
      <c r="TQ53" s="241"/>
      <c r="TR53" s="241"/>
      <c r="TS53" s="241"/>
      <c r="TT53" s="241"/>
      <c r="TU53" s="241"/>
      <c r="TV53" s="241"/>
      <c r="TW53" s="241"/>
      <c r="TX53" s="241"/>
      <c r="TY53" s="241"/>
      <c r="TZ53" s="241"/>
      <c r="UA53" s="241"/>
      <c r="UB53" s="241"/>
      <c r="UC53" s="241"/>
      <c r="UD53" s="241"/>
      <c r="UE53" s="241"/>
      <c r="UF53" s="241"/>
      <c r="UG53" s="241"/>
      <c r="UH53" s="241"/>
      <c r="UI53" s="241"/>
      <c r="UJ53" s="241"/>
      <c r="UK53" s="241"/>
      <c r="UL53" s="241"/>
      <c r="UM53" s="241"/>
      <c r="UN53" s="242"/>
      <c r="UO53" s="240"/>
      <c r="UP53" s="241"/>
      <c r="UQ53" s="241"/>
      <c r="UR53" s="241"/>
      <c r="US53" s="241"/>
      <c r="UT53" s="241"/>
      <c r="UU53" s="241"/>
      <c r="UV53" s="241"/>
      <c r="UW53" s="241"/>
      <c r="UX53" s="241"/>
      <c r="UY53" s="241"/>
      <c r="UZ53" s="241"/>
      <c r="VA53" s="241"/>
      <c r="VB53" s="241"/>
      <c r="VC53" s="241"/>
      <c r="VD53" s="241"/>
      <c r="VE53" s="241"/>
      <c r="VF53" s="241"/>
      <c r="VG53" s="241"/>
      <c r="VH53" s="241"/>
      <c r="VI53" s="241"/>
      <c r="VJ53" s="241"/>
      <c r="VK53" s="241"/>
      <c r="VL53" s="241"/>
      <c r="VM53" s="241"/>
      <c r="VN53" s="241"/>
      <c r="VO53" s="241"/>
      <c r="VP53" s="241"/>
      <c r="VQ53" s="241"/>
      <c r="VR53" s="241"/>
      <c r="VS53" s="242"/>
      <c r="VT53" s="243"/>
      <c r="VU53" s="170"/>
    </row>
    <row r="54" spans="1:593" s="258" customFormat="1" ht="15">
      <c r="A54" s="422" t="s">
        <v>1893</v>
      </c>
      <c r="B54" s="292" t="s">
        <v>1894</v>
      </c>
      <c r="C54" s="257"/>
      <c r="D54" s="257"/>
      <c r="E54" s="212">
        <f>F51+1</f>
        <v>45018</v>
      </c>
      <c r="F54" s="212">
        <f>E54+G54-1</f>
        <v>45019</v>
      </c>
      <c r="G54" s="213">
        <v>2</v>
      </c>
      <c r="H54" s="214">
        <v>0</v>
      </c>
      <c r="I54" s="212">
        <f t="shared" ref="I54:I72" si="12">E54+(G54*H54)-1</f>
        <v>45017</v>
      </c>
      <c r="J54" s="215">
        <f t="shared" ca="1" si="0"/>
        <v>-62</v>
      </c>
      <c r="K54" s="216">
        <f ca="1">$F$5</f>
        <v>44957</v>
      </c>
      <c r="L54" s="217"/>
      <c r="M54" s="218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20"/>
      <c r="AQ54" s="218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20"/>
      <c r="BV54" s="218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20"/>
      <c r="DA54" s="218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20"/>
      <c r="EE54" s="218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20"/>
      <c r="FJ54" s="218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20"/>
      <c r="GN54" s="218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20"/>
      <c r="HS54" s="218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  <c r="IW54" s="220"/>
      <c r="IX54" s="218"/>
      <c r="IY54" s="219"/>
      <c r="IZ54" s="219"/>
      <c r="JA54" s="219"/>
      <c r="JB54" s="219"/>
      <c r="JC54" s="219"/>
      <c r="JD54" s="219"/>
      <c r="JE54" s="219"/>
      <c r="JF54" s="219"/>
      <c r="JG54" s="219"/>
      <c r="JH54" s="219"/>
      <c r="JI54" s="219"/>
      <c r="JJ54" s="219"/>
      <c r="JK54" s="219"/>
      <c r="JL54" s="219"/>
      <c r="JM54" s="219"/>
      <c r="JN54" s="219"/>
      <c r="JO54" s="219"/>
      <c r="JP54" s="219"/>
      <c r="JQ54" s="219"/>
      <c r="JR54" s="219"/>
      <c r="JS54" s="219"/>
      <c r="JT54" s="219"/>
      <c r="JU54" s="219"/>
      <c r="JV54" s="219"/>
      <c r="JW54" s="219"/>
      <c r="JX54" s="219"/>
      <c r="JY54" s="220"/>
      <c r="JZ54" s="218"/>
      <c r="KA54" s="219"/>
      <c r="KB54" s="219"/>
      <c r="KC54" s="219"/>
      <c r="KD54" s="219"/>
      <c r="KE54" s="219"/>
      <c r="KF54" s="219"/>
      <c r="KG54" s="219"/>
      <c r="KH54" s="219"/>
      <c r="KI54" s="219"/>
      <c r="KJ54" s="219"/>
      <c r="KK54" s="219"/>
      <c r="KL54" s="219"/>
      <c r="KM54" s="219"/>
      <c r="KN54" s="219"/>
      <c r="KO54" s="219"/>
      <c r="KP54" s="219"/>
      <c r="KQ54" s="219"/>
      <c r="KR54" s="219"/>
      <c r="KS54" s="219"/>
      <c r="KT54" s="219"/>
      <c r="KU54" s="219"/>
      <c r="KV54" s="219"/>
      <c r="KW54" s="219"/>
      <c r="KX54" s="219"/>
      <c r="KY54" s="219"/>
      <c r="KZ54" s="219"/>
      <c r="LA54" s="219"/>
      <c r="LB54" s="219"/>
      <c r="LC54" s="219"/>
      <c r="LD54" s="220"/>
      <c r="LE54" s="218"/>
      <c r="LF54" s="219"/>
      <c r="LG54" s="219"/>
      <c r="LH54" s="219"/>
      <c r="LI54" s="219"/>
      <c r="LJ54" s="219"/>
      <c r="LK54" s="219"/>
      <c r="LL54" s="219"/>
      <c r="LM54" s="219"/>
      <c r="LN54" s="219"/>
      <c r="LO54" s="219"/>
      <c r="LP54" s="219"/>
      <c r="LQ54" s="219"/>
      <c r="LR54" s="219"/>
      <c r="LS54" s="219"/>
      <c r="LT54" s="219"/>
      <c r="LU54" s="219"/>
      <c r="LV54" s="219"/>
      <c r="LW54" s="219"/>
      <c r="LX54" s="219"/>
      <c r="LY54" s="219"/>
      <c r="LZ54" s="219"/>
      <c r="MA54" s="219"/>
      <c r="MB54" s="219"/>
      <c r="MC54" s="219"/>
      <c r="MD54" s="219"/>
      <c r="ME54" s="219"/>
      <c r="MF54" s="219"/>
      <c r="MG54" s="219"/>
      <c r="MH54" s="220"/>
      <c r="MI54" s="218"/>
      <c r="MJ54" s="219"/>
      <c r="MK54" s="219"/>
      <c r="ML54" s="219"/>
      <c r="MM54" s="219"/>
      <c r="MN54" s="219"/>
      <c r="MO54" s="219"/>
      <c r="MP54" s="219"/>
      <c r="MQ54" s="219"/>
      <c r="MR54" s="219"/>
      <c r="MS54" s="219"/>
      <c r="MT54" s="219"/>
      <c r="MU54" s="219"/>
      <c r="MV54" s="219"/>
      <c r="MW54" s="219"/>
      <c r="MX54" s="219"/>
      <c r="MY54" s="219"/>
      <c r="MZ54" s="219"/>
      <c r="NA54" s="219"/>
      <c r="NB54" s="219"/>
      <c r="NC54" s="219"/>
      <c r="ND54" s="219"/>
      <c r="NE54" s="219"/>
      <c r="NF54" s="219"/>
      <c r="NG54" s="219"/>
      <c r="NH54" s="219"/>
      <c r="NI54" s="219"/>
      <c r="NJ54" s="219"/>
      <c r="NK54" s="219"/>
      <c r="NL54" s="219"/>
      <c r="NM54" s="220"/>
      <c r="NN54" s="218"/>
      <c r="NO54" s="219"/>
      <c r="NP54" s="219"/>
      <c r="NQ54" s="219"/>
      <c r="NR54" s="219"/>
      <c r="NS54" s="219"/>
      <c r="NT54" s="219"/>
      <c r="NU54" s="219"/>
      <c r="NV54" s="219"/>
      <c r="NW54" s="219"/>
      <c r="NX54" s="219"/>
      <c r="NY54" s="219"/>
      <c r="NZ54" s="219"/>
      <c r="OA54" s="219"/>
      <c r="OB54" s="219"/>
      <c r="OC54" s="219"/>
      <c r="OD54" s="219"/>
      <c r="OE54" s="219"/>
      <c r="OF54" s="219"/>
      <c r="OG54" s="219"/>
      <c r="OH54" s="219"/>
      <c r="OI54" s="219"/>
      <c r="OJ54" s="219"/>
      <c r="OK54" s="219"/>
      <c r="OL54" s="219"/>
      <c r="OM54" s="219"/>
      <c r="ON54" s="219"/>
      <c r="OO54" s="219"/>
      <c r="OP54" s="219"/>
      <c r="OQ54" s="220"/>
      <c r="OR54" s="218"/>
      <c r="OS54" s="219"/>
      <c r="OT54" s="219"/>
      <c r="OU54" s="219"/>
      <c r="OV54" s="219"/>
      <c r="OW54" s="219"/>
      <c r="OX54" s="219"/>
      <c r="OY54" s="219"/>
      <c r="OZ54" s="219"/>
      <c r="PA54" s="219"/>
      <c r="PB54" s="219"/>
      <c r="PC54" s="219"/>
      <c r="PD54" s="219"/>
      <c r="PE54" s="219"/>
      <c r="PF54" s="219"/>
      <c r="PG54" s="219"/>
      <c r="PH54" s="219"/>
      <c r="PI54" s="219"/>
      <c r="PJ54" s="219"/>
      <c r="PK54" s="219"/>
      <c r="PL54" s="219"/>
      <c r="PM54" s="219"/>
      <c r="PN54" s="219"/>
      <c r="PO54" s="219"/>
      <c r="PP54" s="219"/>
      <c r="PQ54" s="219"/>
      <c r="PR54" s="219"/>
      <c r="PS54" s="219"/>
      <c r="PT54" s="219"/>
      <c r="PU54" s="219"/>
      <c r="PV54" s="220"/>
      <c r="PW54" s="218"/>
      <c r="PX54" s="219"/>
      <c r="PY54" s="219"/>
      <c r="PZ54" s="219"/>
      <c r="QA54" s="219"/>
      <c r="QB54" s="219"/>
      <c r="QC54" s="219"/>
      <c r="QD54" s="219"/>
      <c r="QE54" s="219"/>
      <c r="QF54" s="219"/>
      <c r="QG54" s="219"/>
      <c r="QH54" s="219"/>
      <c r="QI54" s="219"/>
      <c r="QJ54" s="219"/>
      <c r="QK54" s="219"/>
      <c r="QL54" s="219"/>
      <c r="QM54" s="219"/>
      <c r="QN54" s="219"/>
      <c r="QO54" s="219"/>
      <c r="QP54" s="219"/>
      <c r="QQ54" s="219"/>
      <c r="QR54" s="219"/>
      <c r="QS54" s="219"/>
      <c r="QT54" s="219"/>
      <c r="QU54" s="219"/>
      <c r="QV54" s="219"/>
      <c r="QW54" s="219"/>
      <c r="QX54" s="219"/>
      <c r="QY54" s="219"/>
      <c r="QZ54" s="219"/>
      <c r="RA54" s="220"/>
      <c r="RB54" s="218"/>
      <c r="RC54" s="219"/>
      <c r="RD54" s="219"/>
      <c r="RE54" s="219"/>
      <c r="RF54" s="219"/>
      <c r="RG54" s="219"/>
      <c r="RH54" s="219"/>
      <c r="RI54" s="219"/>
      <c r="RJ54" s="219"/>
      <c r="RK54" s="219"/>
      <c r="RL54" s="219"/>
      <c r="RM54" s="219"/>
      <c r="RN54" s="219"/>
      <c r="RO54" s="219"/>
      <c r="RP54" s="219"/>
      <c r="RQ54" s="219"/>
      <c r="RR54" s="219"/>
      <c r="RS54" s="219"/>
      <c r="RT54" s="219"/>
      <c r="RU54" s="219"/>
      <c r="RV54" s="219"/>
      <c r="RW54" s="219"/>
      <c r="RX54" s="219"/>
      <c r="RY54" s="219"/>
      <c r="RZ54" s="219"/>
      <c r="SA54" s="219"/>
      <c r="SB54" s="219"/>
      <c r="SC54" s="219"/>
      <c r="SD54" s="219"/>
      <c r="SE54" s="220"/>
      <c r="SF54" s="218"/>
      <c r="SG54" s="219"/>
      <c r="SH54" s="219"/>
      <c r="SI54" s="219"/>
      <c r="SJ54" s="219"/>
      <c r="SK54" s="219"/>
      <c r="SL54" s="219"/>
      <c r="SM54" s="219"/>
      <c r="SN54" s="219"/>
      <c r="SO54" s="219"/>
      <c r="SP54" s="219"/>
      <c r="SQ54" s="219"/>
      <c r="SR54" s="219"/>
      <c r="SS54" s="219"/>
      <c r="ST54" s="219"/>
      <c r="SU54" s="219"/>
      <c r="SV54" s="219"/>
      <c r="SW54" s="219"/>
      <c r="SX54" s="219"/>
      <c r="SY54" s="219"/>
      <c r="SZ54" s="219"/>
      <c r="TA54" s="219"/>
      <c r="TB54" s="219"/>
      <c r="TC54" s="219"/>
      <c r="TD54" s="219"/>
      <c r="TE54" s="219"/>
      <c r="TF54" s="219"/>
      <c r="TG54" s="219"/>
      <c r="TH54" s="219"/>
      <c r="TI54" s="219"/>
      <c r="TJ54" s="220"/>
      <c r="TK54" s="218"/>
      <c r="TL54" s="219"/>
      <c r="TM54" s="219"/>
      <c r="TN54" s="219"/>
      <c r="TO54" s="219"/>
      <c r="TP54" s="219"/>
      <c r="TQ54" s="219"/>
      <c r="TR54" s="219"/>
      <c r="TS54" s="219"/>
      <c r="TT54" s="219"/>
      <c r="TU54" s="219"/>
      <c r="TV54" s="219"/>
      <c r="TW54" s="219"/>
      <c r="TX54" s="219"/>
      <c r="TY54" s="219"/>
      <c r="TZ54" s="219"/>
      <c r="UA54" s="219"/>
      <c r="UB54" s="219"/>
      <c r="UC54" s="219"/>
      <c r="UD54" s="219"/>
      <c r="UE54" s="219"/>
      <c r="UF54" s="219"/>
      <c r="UG54" s="219"/>
      <c r="UH54" s="219"/>
      <c r="UI54" s="219"/>
      <c r="UJ54" s="219"/>
      <c r="UK54" s="219"/>
      <c r="UL54" s="219"/>
      <c r="UM54" s="219"/>
      <c r="UN54" s="220"/>
      <c r="UO54" s="218"/>
      <c r="UP54" s="219"/>
      <c r="UQ54" s="219"/>
      <c r="UR54" s="219"/>
      <c r="US54" s="219"/>
      <c r="UT54" s="219"/>
      <c r="UU54" s="219"/>
      <c r="UV54" s="219"/>
      <c r="UW54" s="219"/>
      <c r="UX54" s="219"/>
      <c r="UY54" s="219"/>
      <c r="UZ54" s="219"/>
      <c r="VA54" s="219"/>
      <c r="VB54" s="219"/>
      <c r="VC54" s="219"/>
      <c r="VD54" s="219"/>
      <c r="VE54" s="219"/>
      <c r="VF54" s="219"/>
      <c r="VG54" s="219"/>
      <c r="VH54" s="219"/>
      <c r="VI54" s="219"/>
      <c r="VJ54" s="219"/>
      <c r="VK54" s="219"/>
      <c r="VL54" s="219"/>
      <c r="VM54" s="219"/>
      <c r="VN54" s="219"/>
      <c r="VO54" s="219"/>
      <c r="VP54" s="219"/>
      <c r="VQ54" s="219"/>
      <c r="VR54" s="219"/>
      <c r="VS54" s="220"/>
      <c r="VT54" s="246"/>
      <c r="VU54" s="170"/>
    </row>
    <row r="55" spans="1:593" s="258" customFormat="1" ht="15">
      <c r="A55" s="422"/>
      <c r="B55" s="257" t="s">
        <v>1895</v>
      </c>
      <c r="C55" s="257"/>
      <c r="D55" s="257"/>
      <c r="E55" s="212">
        <f>MIN(E56:E66)</f>
        <v>45019</v>
      </c>
      <c r="F55" s="212">
        <f>MAX(F56:F66)</f>
        <v>45083</v>
      </c>
      <c r="G55" s="213">
        <f>F55-E55+1</f>
        <v>65</v>
      </c>
      <c r="H55" s="214">
        <f>AVERAGE(H56:H66)</f>
        <v>0</v>
      </c>
      <c r="I55" s="212">
        <f t="shared" si="12"/>
        <v>45018</v>
      </c>
      <c r="J55" s="215">
        <f t="shared" ca="1" si="0"/>
        <v>-126</v>
      </c>
      <c r="K55" s="216">
        <f ca="1">MAX(K56:K66)</f>
        <v>44957</v>
      </c>
      <c r="L55" s="217"/>
      <c r="M55" s="218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20"/>
      <c r="AQ55" s="218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20"/>
      <c r="BV55" s="218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20"/>
      <c r="DA55" s="218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20"/>
      <c r="EE55" s="218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20"/>
      <c r="FJ55" s="218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20"/>
      <c r="GN55" s="218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20"/>
      <c r="HS55" s="218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  <c r="IU55" s="219"/>
      <c r="IV55" s="219"/>
      <c r="IW55" s="220"/>
      <c r="IX55" s="218"/>
      <c r="IY55" s="219"/>
      <c r="IZ55" s="219"/>
      <c r="JA55" s="219"/>
      <c r="JB55" s="219"/>
      <c r="JC55" s="219"/>
      <c r="JD55" s="219"/>
      <c r="JE55" s="219"/>
      <c r="JF55" s="219"/>
      <c r="JG55" s="219"/>
      <c r="JH55" s="219"/>
      <c r="JI55" s="219"/>
      <c r="JJ55" s="219"/>
      <c r="JK55" s="219"/>
      <c r="JL55" s="219"/>
      <c r="JM55" s="219"/>
      <c r="JN55" s="219"/>
      <c r="JO55" s="219"/>
      <c r="JP55" s="219"/>
      <c r="JQ55" s="219"/>
      <c r="JR55" s="219"/>
      <c r="JS55" s="219"/>
      <c r="JT55" s="219"/>
      <c r="JU55" s="219"/>
      <c r="JV55" s="219"/>
      <c r="JW55" s="219"/>
      <c r="JX55" s="219"/>
      <c r="JY55" s="220"/>
      <c r="JZ55" s="218"/>
      <c r="KA55" s="219"/>
      <c r="KB55" s="219"/>
      <c r="KC55" s="219"/>
      <c r="KD55" s="219"/>
      <c r="KE55" s="219"/>
      <c r="KF55" s="219"/>
      <c r="KG55" s="219"/>
      <c r="KH55" s="219"/>
      <c r="KI55" s="219"/>
      <c r="KJ55" s="219"/>
      <c r="KK55" s="219"/>
      <c r="KL55" s="219"/>
      <c r="KM55" s="219"/>
      <c r="KN55" s="219"/>
      <c r="KO55" s="219"/>
      <c r="KP55" s="219"/>
      <c r="KQ55" s="219"/>
      <c r="KR55" s="219"/>
      <c r="KS55" s="219"/>
      <c r="KT55" s="219"/>
      <c r="KU55" s="219"/>
      <c r="KV55" s="219"/>
      <c r="KW55" s="219"/>
      <c r="KX55" s="219"/>
      <c r="KY55" s="219"/>
      <c r="KZ55" s="219"/>
      <c r="LA55" s="219"/>
      <c r="LB55" s="219"/>
      <c r="LC55" s="219"/>
      <c r="LD55" s="220"/>
      <c r="LE55" s="218"/>
      <c r="LF55" s="219"/>
      <c r="LG55" s="219"/>
      <c r="LH55" s="219"/>
      <c r="LI55" s="219"/>
      <c r="LJ55" s="219"/>
      <c r="LK55" s="219"/>
      <c r="LL55" s="219"/>
      <c r="LM55" s="219"/>
      <c r="LN55" s="219"/>
      <c r="LO55" s="219"/>
      <c r="LP55" s="219"/>
      <c r="LQ55" s="219"/>
      <c r="LR55" s="219"/>
      <c r="LS55" s="219"/>
      <c r="LT55" s="219"/>
      <c r="LU55" s="219"/>
      <c r="LV55" s="219"/>
      <c r="LW55" s="219"/>
      <c r="LX55" s="219"/>
      <c r="LY55" s="219"/>
      <c r="LZ55" s="219"/>
      <c r="MA55" s="219"/>
      <c r="MB55" s="219"/>
      <c r="MC55" s="219"/>
      <c r="MD55" s="219"/>
      <c r="ME55" s="219"/>
      <c r="MF55" s="219"/>
      <c r="MG55" s="219"/>
      <c r="MH55" s="220"/>
      <c r="MI55" s="218"/>
      <c r="MJ55" s="219"/>
      <c r="MK55" s="219"/>
      <c r="ML55" s="219"/>
      <c r="MM55" s="219"/>
      <c r="MN55" s="219"/>
      <c r="MO55" s="219"/>
      <c r="MP55" s="219"/>
      <c r="MQ55" s="219"/>
      <c r="MR55" s="219"/>
      <c r="MS55" s="219"/>
      <c r="MT55" s="219"/>
      <c r="MU55" s="219"/>
      <c r="MV55" s="219"/>
      <c r="MW55" s="219"/>
      <c r="MX55" s="219"/>
      <c r="MY55" s="219"/>
      <c r="MZ55" s="219"/>
      <c r="NA55" s="219"/>
      <c r="NB55" s="219"/>
      <c r="NC55" s="219"/>
      <c r="ND55" s="219"/>
      <c r="NE55" s="219"/>
      <c r="NF55" s="219"/>
      <c r="NG55" s="219"/>
      <c r="NH55" s="219"/>
      <c r="NI55" s="219"/>
      <c r="NJ55" s="219"/>
      <c r="NK55" s="219"/>
      <c r="NL55" s="219"/>
      <c r="NM55" s="220"/>
      <c r="NN55" s="218"/>
      <c r="NO55" s="219"/>
      <c r="NP55" s="219"/>
      <c r="NQ55" s="219"/>
      <c r="NR55" s="219"/>
      <c r="NS55" s="219"/>
      <c r="NT55" s="219"/>
      <c r="NU55" s="219"/>
      <c r="NV55" s="219"/>
      <c r="NW55" s="219"/>
      <c r="NX55" s="219"/>
      <c r="NY55" s="219"/>
      <c r="NZ55" s="219"/>
      <c r="OA55" s="219"/>
      <c r="OB55" s="219"/>
      <c r="OC55" s="219"/>
      <c r="OD55" s="219"/>
      <c r="OE55" s="219"/>
      <c r="OF55" s="219"/>
      <c r="OG55" s="219"/>
      <c r="OH55" s="219"/>
      <c r="OI55" s="219"/>
      <c r="OJ55" s="219"/>
      <c r="OK55" s="219"/>
      <c r="OL55" s="219"/>
      <c r="OM55" s="219"/>
      <c r="ON55" s="219"/>
      <c r="OO55" s="219"/>
      <c r="OP55" s="219"/>
      <c r="OQ55" s="220"/>
      <c r="OR55" s="218"/>
      <c r="OS55" s="219"/>
      <c r="OT55" s="219"/>
      <c r="OU55" s="219"/>
      <c r="OV55" s="219"/>
      <c r="OW55" s="219"/>
      <c r="OX55" s="219"/>
      <c r="OY55" s="219"/>
      <c r="OZ55" s="219"/>
      <c r="PA55" s="219"/>
      <c r="PB55" s="219"/>
      <c r="PC55" s="219"/>
      <c r="PD55" s="219"/>
      <c r="PE55" s="219"/>
      <c r="PF55" s="219"/>
      <c r="PG55" s="219"/>
      <c r="PH55" s="219"/>
      <c r="PI55" s="219"/>
      <c r="PJ55" s="219"/>
      <c r="PK55" s="219"/>
      <c r="PL55" s="219"/>
      <c r="PM55" s="219"/>
      <c r="PN55" s="219"/>
      <c r="PO55" s="219"/>
      <c r="PP55" s="219"/>
      <c r="PQ55" s="219"/>
      <c r="PR55" s="219"/>
      <c r="PS55" s="219"/>
      <c r="PT55" s="219"/>
      <c r="PU55" s="219"/>
      <c r="PV55" s="220"/>
      <c r="PW55" s="218"/>
      <c r="PX55" s="219"/>
      <c r="PY55" s="219"/>
      <c r="PZ55" s="219"/>
      <c r="QA55" s="219"/>
      <c r="QB55" s="219"/>
      <c r="QC55" s="219"/>
      <c r="QD55" s="219"/>
      <c r="QE55" s="219"/>
      <c r="QF55" s="219"/>
      <c r="QG55" s="219"/>
      <c r="QH55" s="219"/>
      <c r="QI55" s="219"/>
      <c r="QJ55" s="219"/>
      <c r="QK55" s="219"/>
      <c r="QL55" s="219"/>
      <c r="QM55" s="219"/>
      <c r="QN55" s="219"/>
      <c r="QO55" s="219"/>
      <c r="QP55" s="219"/>
      <c r="QQ55" s="219"/>
      <c r="QR55" s="219"/>
      <c r="QS55" s="219"/>
      <c r="QT55" s="219"/>
      <c r="QU55" s="219"/>
      <c r="QV55" s="219"/>
      <c r="QW55" s="219"/>
      <c r="QX55" s="219"/>
      <c r="QY55" s="219"/>
      <c r="QZ55" s="219"/>
      <c r="RA55" s="220"/>
      <c r="RB55" s="218"/>
      <c r="RC55" s="219"/>
      <c r="RD55" s="219"/>
      <c r="RE55" s="219"/>
      <c r="RF55" s="219"/>
      <c r="RG55" s="219"/>
      <c r="RH55" s="219"/>
      <c r="RI55" s="219"/>
      <c r="RJ55" s="219"/>
      <c r="RK55" s="219"/>
      <c r="RL55" s="219"/>
      <c r="RM55" s="219"/>
      <c r="RN55" s="219"/>
      <c r="RO55" s="219"/>
      <c r="RP55" s="219"/>
      <c r="RQ55" s="219"/>
      <c r="RR55" s="219"/>
      <c r="RS55" s="219"/>
      <c r="RT55" s="219"/>
      <c r="RU55" s="219"/>
      <c r="RV55" s="219"/>
      <c r="RW55" s="219"/>
      <c r="RX55" s="219"/>
      <c r="RY55" s="219"/>
      <c r="RZ55" s="219"/>
      <c r="SA55" s="219"/>
      <c r="SB55" s="219"/>
      <c r="SC55" s="219"/>
      <c r="SD55" s="219"/>
      <c r="SE55" s="220"/>
      <c r="SF55" s="218"/>
      <c r="SG55" s="219"/>
      <c r="SH55" s="219"/>
      <c r="SI55" s="219"/>
      <c r="SJ55" s="219"/>
      <c r="SK55" s="219"/>
      <c r="SL55" s="219"/>
      <c r="SM55" s="219"/>
      <c r="SN55" s="219"/>
      <c r="SO55" s="219"/>
      <c r="SP55" s="219"/>
      <c r="SQ55" s="219"/>
      <c r="SR55" s="219"/>
      <c r="SS55" s="219"/>
      <c r="ST55" s="219"/>
      <c r="SU55" s="219"/>
      <c r="SV55" s="219"/>
      <c r="SW55" s="219"/>
      <c r="SX55" s="219"/>
      <c r="SY55" s="219"/>
      <c r="SZ55" s="219"/>
      <c r="TA55" s="219"/>
      <c r="TB55" s="219"/>
      <c r="TC55" s="219"/>
      <c r="TD55" s="219"/>
      <c r="TE55" s="219"/>
      <c r="TF55" s="219"/>
      <c r="TG55" s="219"/>
      <c r="TH55" s="219"/>
      <c r="TI55" s="219"/>
      <c r="TJ55" s="220"/>
      <c r="TK55" s="218"/>
      <c r="TL55" s="219"/>
      <c r="TM55" s="219"/>
      <c r="TN55" s="219"/>
      <c r="TO55" s="219"/>
      <c r="TP55" s="219"/>
      <c r="TQ55" s="219"/>
      <c r="TR55" s="219"/>
      <c r="TS55" s="219"/>
      <c r="TT55" s="219"/>
      <c r="TU55" s="219"/>
      <c r="TV55" s="219"/>
      <c r="TW55" s="219"/>
      <c r="TX55" s="219"/>
      <c r="TY55" s="219"/>
      <c r="TZ55" s="219"/>
      <c r="UA55" s="219"/>
      <c r="UB55" s="219"/>
      <c r="UC55" s="219"/>
      <c r="UD55" s="219"/>
      <c r="UE55" s="219"/>
      <c r="UF55" s="219"/>
      <c r="UG55" s="219"/>
      <c r="UH55" s="219"/>
      <c r="UI55" s="219"/>
      <c r="UJ55" s="219"/>
      <c r="UK55" s="219"/>
      <c r="UL55" s="219"/>
      <c r="UM55" s="219"/>
      <c r="UN55" s="220"/>
      <c r="UO55" s="218"/>
      <c r="UP55" s="219"/>
      <c r="UQ55" s="219"/>
      <c r="UR55" s="219"/>
      <c r="US55" s="219"/>
      <c r="UT55" s="219"/>
      <c r="UU55" s="219"/>
      <c r="UV55" s="219"/>
      <c r="UW55" s="219"/>
      <c r="UX55" s="219"/>
      <c r="UY55" s="219"/>
      <c r="UZ55" s="219"/>
      <c r="VA55" s="219"/>
      <c r="VB55" s="219"/>
      <c r="VC55" s="219"/>
      <c r="VD55" s="219"/>
      <c r="VE55" s="219"/>
      <c r="VF55" s="219"/>
      <c r="VG55" s="219"/>
      <c r="VH55" s="219"/>
      <c r="VI55" s="219"/>
      <c r="VJ55" s="219"/>
      <c r="VK55" s="219"/>
      <c r="VL55" s="219"/>
      <c r="VM55" s="219"/>
      <c r="VN55" s="219"/>
      <c r="VO55" s="219"/>
      <c r="VP55" s="219"/>
      <c r="VQ55" s="219"/>
      <c r="VR55" s="219"/>
      <c r="VS55" s="220"/>
      <c r="VT55" s="246"/>
      <c r="VU55" s="170"/>
    </row>
    <row r="56" spans="1:593" s="258" customFormat="1" ht="15.95" customHeight="1" outlineLevel="1">
      <c r="A56" s="422"/>
      <c r="B56" s="244" t="s">
        <v>1896</v>
      </c>
      <c r="C56" s="245"/>
      <c r="D56" s="244"/>
      <c r="E56" s="225">
        <f>E54+1</f>
        <v>45019</v>
      </c>
      <c r="F56" s="225">
        <f t="shared" ref="F56:F65" si="13">E56+G56-1</f>
        <v>45026</v>
      </c>
      <c r="G56" s="226">
        <v>8</v>
      </c>
      <c r="H56" s="227">
        <v>0</v>
      </c>
      <c r="I56" s="225">
        <f t="shared" si="12"/>
        <v>45018</v>
      </c>
      <c r="J56" s="228">
        <f t="shared" ca="1" si="0"/>
        <v>-69</v>
      </c>
      <c r="K56" s="229">
        <f t="shared" ref="K56:K66" ca="1" si="14">IF(H56&gt;=100%,F56,$F$5)</f>
        <v>44957</v>
      </c>
      <c r="L56" s="217"/>
      <c r="M56" s="218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20"/>
      <c r="AQ56" s="218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20"/>
      <c r="BV56" s="218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20"/>
      <c r="DA56" s="218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20"/>
      <c r="EE56" s="218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  <c r="FF56" s="219"/>
      <c r="FG56" s="219"/>
      <c r="FH56" s="219"/>
      <c r="FI56" s="220"/>
      <c r="FJ56" s="218"/>
      <c r="FK56" s="219"/>
      <c r="FL56" s="219"/>
      <c r="FM56" s="219"/>
      <c r="FN56" s="219"/>
      <c r="FO56" s="219"/>
      <c r="FP56" s="219"/>
      <c r="FQ56" s="219"/>
      <c r="FR56" s="219"/>
      <c r="FS56" s="219"/>
      <c r="FT56" s="219"/>
      <c r="FU56" s="219"/>
      <c r="FV56" s="219"/>
      <c r="FW56" s="219"/>
      <c r="FX56" s="219"/>
      <c r="FY56" s="219"/>
      <c r="FZ56" s="219"/>
      <c r="GA56" s="219"/>
      <c r="GB56" s="219"/>
      <c r="GC56" s="219"/>
      <c r="GD56" s="219"/>
      <c r="GE56" s="219"/>
      <c r="GF56" s="219"/>
      <c r="GG56" s="219"/>
      <c r="GH56" s="219"/>
      <c r="GI56" s="219"/>
      <c r="GJ56" s="219"/>
      <c r="GK56" s="219"/>
      <c r="GL56" s="219"/>
      <c r="GM56" s="220"/>
      <c r="GN56" s="218"/>
      <c r="GO56" s="219"/>
      <c r="GP56" s="219"/>
      <c r="GQ56" s="219"/>
      <c r="GR56" s="219"/>
      <c r="GS56" s="219"/>
      <c r="GT56" s="219"/>
      <c r="GU56" s="219"/>
      <c r="GV56" s="219"/>
      <c r="GW56" s="219"/>
      <c r="GX56" s="219"/>
      <c r="GY56" s="219"/>
      <c r="GZ56" s="219"/>
      <c r="HA56" s="219"/>
      <c r="HB56" s="219"/>
      <c r="HC56" s="219"/>
      <c r="HD56" s="219"/>
      <c r="HE56" s="219"/>
      <c r="HF56" s="219"/>
      <c r="HG56" s="219"/>
      <c r="HH56" s="219"/>
      <c r="HI56" s="219"/>
      <c r="HJ56" s="219"/>
      <c r="HK56" s="219"/>
      <c r="HL56" s="219"/>
      <c r="HM56" s="219"/>
      <c r="HN56" s="219"/>
      <c r="HO56" s="219"/>
      <c r="HP56" s="219"/>
      <c r="HQ56" s="219"/>
      <c r="HR56" s="220"/>
      <c r="HS56" s="218"/>
      <c r="HT56" s="219"/>
      <c r="HU56" s="219"/>
      <c r="HV56" s="219"/>
      <c r="HW56" s="219"/>
      <c r="HX56" s="219"/>
      <c r="HY56" s="219"/>
      <c r="HZ56" s="219"/>
      <c r="IA56" s="219"/>
      <c r="IB56" s="219"/>
      <c r="IC56" s="219"/>
      <c r="ID56" s="219"/>
      <c r="IE56" s="219"/>
      <c r="IF56" s="219"/>
      <c r="IG56" s="219"/>
      <c r="IH56" s="219"/>
      <c r="II56" s="219"/>
      <c r="IJ56" s="219"/>
      <c r="IK56" s="219"/>
      <c r="IL56" s="219"/>
      <c r="IM56" s="219"/>
      <c r="IN56" s="219"/>
      <c r="IO56" s="219"/>
      <c r="IP56" s="219"/>
      <c r="IQ56" s="219"/>
      <c r="IR56" s="219"/>
      <c r="IS56" s="219"/>
      <c r="IT56" s="219"/>
      <c r="IU56" s="219"/>
      <c r="IV56" s="219"/>
      <c r="IW56" s="220"/>
      <c r="IX56" s="218"/>
      <c r="IY56" s="219"/>
      <c r="IZ56" s="219"/>
      <c r="JA56" s="219"/>
      <c r="JB56" s="219"/>
      <c r="JC56" s="219"/>
      <c r="JD56" s="219"/>
      <c r="JE56" s="219"/>
      <c r="JF56" s="219"/>
      <c r="JG56" s="219"/>
      <c r="JH56" s="219"/>
      <c r="JI56" s="219"/>
      <c r="JJ56" s="219"/>
      <c r="JK56" s="219"/>
      <c r="JL56" s="219"/>
      <c r="JM56" s="219"/>
      <c r="JN56" s="219"/>
      <c r="JO56" s="219"/>
      <c r="JP56" s="219"/>
      <c r="JQ56" s="219"/>
      <c r="JR56" s="219"/>
      <c r="JS56" s="219"/>
      <c r="JT56" s="219"/>
      <c r="JU56" s="219"/>
      <c r="JV56" s="219"/>
      <c r="JW56" s="219"/>
      <c r="JX56" s="219"/>
      <c r="JY56" s="220"/>
      <c r="JZ56" s="218"/>
      <c r="KA56" s="219"/>
      <c r="KB56" s="219"/>
      <c r="KC56" s="219"/>
      <c r="KD56" s="219"/>
      <c r="KE56" s="219"/>
      <c r="KF56" s="219"/>
      <c r="KG56" s="219"/>
      <c r="KH56" s="219"/>
      <c r="KI56" s="219"/>
      <c r="KJ56" s="219"/>
      <c r="KK56" s="219"/>
      <c r="KL56" s="219"/>
      <c r="KM56" s="219"/>
      <c r="KN56" s="219"/>
      <c r="KO56" s="219"/>
      <c r="KP56" s="219"/>
      <c r="KQ56" s="219"/>
      <c r="KR56" s="219"/>
      <c r="KS56" s="219"/>
      <c r="KT56" s="219"/>
      <c r="KU56" s="219"/>
      <c r="KV56" s="219"/>
      <c r="KW56" s="219"/>
      <c r="KX56" s="219"/>
      <c r="KY56" s="219"/>
      <c r="KZ56" s="219"/>
      <c r="LA56" s="219"/>
      <c r="LB56" s="219"/>
      <c r="LC56" s="219"/>
      <c r="LD56" s="220"/>
      <c r="LE56" s="218"/>
      <c r="LF56" s="219"/>
      <c r="LG56" s="219"/>
      <c r="LH56" s="219"/>
      <c r="LI56" s="219"/>
      <c r="LJ56" s="219"/>
      <c r="LK56" s="219"/>
      <c r="LL56" s="219"/>
      <c r="LM56" s="219"/>
      <c r="LN56" s="219"/>
      <c r="LO56" s="219"/>
      <c r="LP56" s="219"/>
      <c r="LQ56" s="219"/>
      <c r="LR56" s="219"/>
      <c r="LS56" s="219"/>
      <c r="LT56" s="219"/>
      <c r="LU56" s="219"/>
      <c r="LV56" s="219"/>
      <c r="LW56" s="219"/>
      <c r="LX56" s="219"/>
      <c r="LY56" s="219"/>
      <c r="LZ56" s="219"/>
      <c r="MA56" s="219"/>
      <c r="MB56" s="219"/>
      <c r="MC56" s="219"/>
      <c r="MD56" s="219"/>
      <c r="ME56" s="219"/>
      <c r="MF56" s="219"/>
      <c r="MG56" s="219"/>
      <c r="MH56" s="220"/>
      <c r="MI56" s="218"/>
      <c r="MJ56" s="219"/>
      <c r="MK56" s="219"/>
      <c r="ML56" s="219"/>
      <c r="MM56" s="219"/>
      <c r="MN56" s="219"/>
      <c r="MO56" s="219"/>
      <c r="MP56" s="219"/>
      <c r="MQ56" s="219"/>
      <c r="MR56" s="219"/>
      <c r="MS56" s="219"/>
      <c r="MT56" s="219"/>
      <c r="MU56" s="219"/>
      <c r="MV56" s="219"/>
      <c r="MW56" s="219"/>
      <c r="MX56" s="219"/>
      <c r="MY56" s="219"/>
      <c r="MZ56" s="219"/>
      <c r="NA56" s="219"/>
      <c r="NB56" s="219"/>
      <c r="NC56" s="219"/>
      <c r="ND56" s="219"/>
      <c r="NE56" s="219"/>
      <c r="NF56" s="219"/>
      <c r="NG56" s="219"/>
      <c r="NH56" s="219"/>
      <c r="NI56" s="219"/>
      <c r="NJ56" s="219"/>
      <c r="NK56" s="219"/>
      <c r="NL56" s="219"/>
      <c r="NM56" s="220"/>
      <c r="NN56" s="218"/>
      <c r="NO56" s="219"/>
      <c r="NP56" s="219"/>
      <c r="NQ56" s="219"/>
      <c r="NR56" s="219"/>
      <c r="NS56" s="219"/>
      <c r="NT56" s="219"/>
      <c r="NU56" s="219"/>
      <c r="NV56" s="219"/>
      <c r="NW56" s="219"/>
      <c r="NX56" s="219"/>
      <c r="NY56" s="219"/>
      <c r="NZ56" s="219"/>
      <c r="OA56" s="219"/>
      <c r="OB56" s="219"/>
      <c r="OC56" s="219"/>
      <c r="OD56" s="219"/>
      <c r="OE56" s="219"/>
      <c r="OF56" s="219"/>
      <c r="OG56" s="219"/>
      <c r="OH56" s="219"/>
      <c r="OI56" s="219"/>
      <c r="OJ56" s="219"/>
      <c r="OK56" s="219"/>
      <c r="OL56" s="219"/>
      <c r="OM56" s="219"/>
      <c r="ON56" s="219"/>
      <c r="OO56" s="219"/>
      <c r="OP56" s="219"/>
      <c r="OQ56" s="220"/>
      <c r="OR56" s="218"/>
      <c r="OS56" s="219"/>
      <c r="OT56" s="219"/>
      <c r="OU56" s="219"/>
      <c r="OV56" s="219"/>
      <c r="OW56" s="219"/>
      <c r="OX56" s="219"/>
      <c r="OY56" s="219"/>
      <c r="OZ56" s="219"/>
      <c r="PA56" s="219"/>
      <c r="PB56" s="219"/>
      <c r="PC56" s="219"/>
      <c r="PD56" s="219"/>
      <c r="PE56" s="219"/>
      <c r="PF56" s="219"/>
      <c r="PG56" s="219"/>
      <c r="PH56" s="219"/>
      <c r="PI56" s="219"/>
      <c r="PJ56" s="219"/>
      <c r="PK56" s="219"/>
      <c r="PL56" s="219"/>
      <c r="PM56" s="219"/>
      <c r="PN56" s="219"/>
      <c r="PO56" s="219"/>
      <c r="PP56" s="219"/>
      <c r="PQ56" s="219"/>
      <c r="PR56" s="219"/>
      <c r="PS56" s="219"/>
      <c r="PT56" s="219"/>
      <c r="PU56" s="219"/>
      <c r="PV56" s="220"/>
      <c r="PW56" s="218"/>
      <c r="PX56" s="219"/>
      <c r="PY56" s="219"/>
      <c r="PZ56" s="219"/>
      <c r="QA56" s="219"/>
      <c r="QB56" s="219"/>
      <c r="QC56" s="219"/>
      <c r="QD56" s="219"/>
      <c r="QE56" s="219"/>
      <c r="QF56" s="219"/>
      <c r="QG56" s="219"/>
      <c r="QH56" s="219"/>
      <c r="QI56" s="219"/>
      <c r="QJ56" s="219"/>
      <c r="QK56" s="219"/>
      <c r="QL56" s="219"/>
      <c r="QM56" s="219"/>
      <c r="QN56" s="219"/>
      <c r="QO56" s="219"/>
      <c r="QP56" s="219"/>
      <c r="QQ56" s="219"/>
      <c r="QR56" s="219"/>
      <c r="QS56" s="219"/>
      <c r="QT56" s="219"/>
      <c r="QU56" s="219"/>
      <c r="QV56" s="219"/>
      <c r="QW56" s="219"/>
      <c r="QX56" s="219"/>
      <c r="QY56" s="219"/>
      <c r="QZ56" s="219"/>
      <c r="RA56" s="220"/>
      <c r="RB56" s="218"/>
      <c r="RC56" s="219"/>
      <c r="RD56" s="219"/>
      <c r="RE56" s="219"/>
      <c r="RF56" s="219"/>
      <c r="RG56" s="219"/>
      <c r="RH56" s="219"/>
      <c r="RI56" s="219"/>
      <c r="RJ56" s="219"/>
      <c r="RK56" s="219"/>
      <c r="RL56" s="219"/>
      <c r="RM56" s="219"/>
      <c r="RN56" s="219"/>
      <c r="RO56" s="219"/>
      <c r="RP56" s="219"/>
      <c r="RQ56" s="219"/>
      <c r="RR56" s="219"/>
      <c r="RS56" s="219"/>
      <c r="RT56" s="219"/>
      <c r="RU56" s="219"/>
      <c r="RV56" s="219"/>
      <c r="RW56" s="219"/>
      <c r="RX56" s="219"/>
      <c r="RY56" s="219"/>
      <c r="RZ56" s="219"/>
      <c r="SA56" s="219"/>
      <c r="SB56" s="219"/>
      <c r="SC56" s="219"/>
      <c r="SD56" s="219"/>
      <c r="SE56" s="220"/>
      <c r="SF56" s="218"/>
      <c r="SG56" s="219"/>
      <c r="SH56" s="219"/>
      <c r="SI56" s="219"/>
      <c r="SJ56" s="219"/>
      <c r="SK56" s="219"/>
      <c r="SL56" s="219"/>
      <c r="SM56" s="219"/>
      <c r="SN56" s="219"/>
      <c r="SO56" s="219"/>
      <c r="SP56" s="219"/>
      <c r="SQ56" s="219"/>
      <c r="SR56" s="219"/>
      <c r="SS56" s="219"/>
      <c r="ST56" s="219"/>
      <c r="SU56" s="219"/>
      <c r="SV56" s="219"/>
      <c r="SW56" s="219"/>
      <c r="SX56" s="219"/>
      <c r="SY56" s="219"/>
      <c r="SZ56" s="219"/>
      <c r="TA56" s="219"/>
      <c r="TB56" s="219"/>
      <c r="TC56" s="219"/>
      <c r="TD56" s="219"/>
      <c r="TE56" s="219"/>
      <c r="TF56" s="219"/>
      <c r="TG56" s="219"/>
      <c r="TH56" s="219"/>
      <c r="TI56" s="219"/>
      <c r="TJ56" s="220"/>
      <c r="TK56" s="218"/>
      <c r="TL56" s="219"/>
      <c r="TM56" s="219"/>
      <c r="TN56" s="219"/>
      <c r="TO56" s="219"/>
      <c r="TP56" s="219"/>
      <c r="TQ56" s="219"/>
      <c r="TR56" s="219"/>
      <c r="TS56" s="219"/>
      <c r="TT56" s="219"/>
      <c r="TU56" s="219"/>
      <c r="TV56" s="219"/>
      <c r="TW56" s="219"/>
      <c r="TX56" s="219"/>
      <c r="TY56" s="219"/>
      <c r="TZ56" s="219"/>
      <c r="UA56" s="219"/>
      <c r="UB56" s="219"/>
      <c r="UC56" s="219"/>
      <c r="UD56" s="219"/>
      <c r="UE56" s="219"/>
      <c r="UF56" s="219"/>
      <c r="UG56" s="219"/>
      <c r="UH56" s="219"/>
      <c r="UI56" s="219"/>
      <c r="UJ56" s="219"/>
      <c r="UK56" s="219"/>
      <c r="UL56" s="219"/>
      <c r="UM56" s="219"/>
      <c r="UN56" s="220"/>
      <c r="UO56" s="218"/>
      <c r="UP56" s="219"/>
      <c r="UQ56" s="219"/>
      <c r="UR56" s="219"/>
      <c r="US56" s="219"/>
      <c r="UT56" s="219"/>
      <c r="UU56" s="219"/>
      <c r="UV56" s="219"/>
      <c r="UW56" s="219"/>
      <c r="UX56" s="219"/>
      <c r="UY56" s="219"/>
      <c r="UZ56" s="219"/>
      <c r="VA56" s="219"/>
      <c r="VB56" s="219"/>
      <c r="VC56" s="219"/>
      <c r="VD56" s="219"/>
      <c r="VE56" s="219"/>
      <c r="VF56" s="219"/>
      <c r="VG56" s="219"/>
      <c r="VH56" s="219"/>
      <c r="VI56" s="219"/>
      <c r="VJ56" s="219"/>
      <c r="VK56" s="219"/>
      <c r="VL56" s="219"/>
      <c r="VM56" s="219"/>
      <c r="VN56" s="219"/>
      <c r="VO56" s="219"/>
      <c r="VP56" s="219"/>
      <c r="VQ56" s="219"/>
      <c r="VR56" s="219"/>
      <c r="VS56" s="220"/>
      <c r="VT56" s="246"/>
      <c r="VU56" s="170"/>
    </row>
    <row r="57" spans="1:593" s="258" customFormat="1" ht="15.95" customHeight="1" outlineLevel="1">
      <c r="A57" s="422"/>
      <c r="B57" s="244" t="s">
        <v>1897</v>
      </c>
      <c r="C57" s="245"/>
      <c r="D57" s="244"/>
      <c r="E57" s="225">
        <f>F56</f>
        <v>45026</v>
      </c>
      <c r="F57" s="225">
        <f t="shared" si="13"/>
        <v>45030</v>
      </c>
      <c r="G57" s="226">
        <v>5</v>
      </c>
      <c r="H57" s="227">
        <v>0</v>
      </c>
      <c r="I57" s="225">
        <f t="shared" si="12"/>
        <v>45025</v>
      </c>
      <c r="J57" s="228">
        <f t="shared" ca="1" si="0"/>
        <v>-73</v>
      </c>
      <c r="K57" s="229">
        <f t="shared" ca="1" si="14"/>
        <v>44957</v>
      </c>
      <c r="L57" s="217"/>
      <c r="M57" s="218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20"/>
      <c r="AQ57" s="218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20"/>
      <c r="BV57" s="218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20"/>
      <c r="DA57" s="218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20"/>
      <c r="EE57" s="218"/>
      <c r="EF57" s="219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20"/>
      <c r="FJ57" s="218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19"/>
      <c r="FX57" s="219"/>
      <c r="FY57" s="219"/>
      <c r="FZ57" s="219"/>
      <c r="GA57" s="219"/>
      <c r="GB57" s="219"/>
      <c r="GC57" s="219"/>
      <c r="GD57" s="219"/>
      <c r="GE57" s="219"/>
      <c r="GF57" s="219"/>
      <c r="GG57" s="219"/>
      <c r="GH57" s="219"/>
      <c r="GI57" s="219"/>
      <c r="GJ57" s="219"/>
      <c r="GK57" s="219"/>
      <c r="GL57" s="219"/>
      <c r="GM57" s="220"/>
      <c r="GN57" s="218"/>
      <c r="GO57" s="219"/>
      <c r="GP57" s="219"/>
      <c r="GQ57" s="219"/>
      <c r="GR57" s="219"/>
      <c r="GS57" s="219"/>
      <c r="GT57" s="219"/>
      <c r="GU57" s="219"/>
      <c r="GV57" s="219"/>
      <c r="GW57" s="219"/>
      <c r="GX57" s="219"/>
      <c r="GY57" s="219"/>
      <c r="GZ57" s="219"/>
      <c r="HA57" s="219"/>
      <c r="HB57" s="219"/>
      <c r="HC57" s="219"/>
      <c r="HD57" s="219"/>
      <c r="HE57" s="219"/>
      <c r="HF57" s="219"/>
      <c r="HG57" s="219"/>
      <c r="HH57" s="219"/>
      <c r="HI57" s="219"/>
      <c r="HJ57" s="219"/>
      <c r="HK57" s="219"/>
      <c r="HL57" s="219"/>
      <c r="HM57" s="219"/>
      <c r="HN57" s="219"/>
      <c r="HO57" s="219"/>
      <c r="HP57" s="219"/>
      <c r="HQ57" s="219"/>
      <c r="HR57" s="220"/>
      <c r="HS57" s="218"/>
      <c r="HT57" s="219"/>
      <c r="HU57" s="219"/>
      <c r="HV57" s="219"/>
      <c r="HW57" s="219"/>
      <c r="HX57" s="219"/>
      <c r="HY57" s="219"/>
      <c r="HZ57" s="219"/>
      <c r="IA57" s="219"/>
      <c r="IB57" s="219"/>
      <c r="IC57" s="219"/>
      <c r="ID57" s="219"/>
      <c r="IE57" s="219"/>
      <c r="IF57" s="219"/>
      <c r="IG57" s="219"/>
      <c r="IH57" s="219"/>
      <c r="II57" s="219"/>
      <c r="IJ57" s="219"/>
      <c r="IK57" s="219"/>
      <c r="IL57" s="219"/>
      <c r="IM57" s="219"/>
      <c r="IN57" s="219"/>
      <c r="IO57" s="219"/>
      <c r="IP57" s="219"/>
      <c r="IQ57" s="219"/>
      <c r="IR57" s="219"/>
      <c r="IS57" s="219"/>
      <c r="IT57" s="219"/>
      <c r="IU57" s="219"/>
      <c r="IV57" s="219"/>
      <c r="IW57" s="220"/>
      <c r="IX57" s="218"/>
      <c r="IY57" s="219"/>
      <c r="IZ57" s="219"/>
      <c r="JA57" s="219"/>
      <c r="JB57" s="219"/>
      <c r="JC57" s="219"/>
      <c r="JD57" s="219"/>
      <c r="JE57" s="219"/>
      <c r="JF57" s="219"/>
      <c r="JG57" s="219"/>
      <c r="JH57" s="219"/>
      <c r="JI57" s="219"/>
      <c r="JJ57" s="219"/>
      <c r="JK57" s="219"/>
      <c r="JL57" s="219"/>
      <c r="JM57" s="219"/>
      <c r="JN57" s="219"/>
      <c r="JO57" s="219"/>
      <c r="JP57" s="219"/>
      <c r="JQ57" s="219"/>
      <c r="JR57" s="219"/>
      <c r="JS57" s="219"/>
      <c r="JT57" s="219"/>
      <c r="JU57" s="219"/>
      <c r="JV57" s="219"/>
      <c r="JW57" s="219"/>
      <c r="JX57" s="219"/>
      <c r="JY57" s="220"/>
      <c r="JZ57" s="218"/>
      <c r="KA57" s="219"/>
      <c r="KB57" s="219"/>
      <c r="KC57" s="219"/>
      <c r="KD57" s="219"/>
      <c r="KE57" s="219"/>
      <c r="KF57" s="219"/>
      <c r="KG57" s="219"/>
      <c r="KH57" s="219"/>
      <c r="KI57" s="219"/>
      <c r="KJ57" s="219"/>
      <c r="KK57" s="219"/>
      <c r="KL57" s="219"/>
      <c r="KM57" s="219"/>
      <c r="KN57" s="219"/>
      <c r="KO57" s="219"/>
      <c r="KP57" s="219"/>
      <c r="KQ57" s="219"/>
      <c r="KR57" s="219"/>
      <c r="KS57" s="219"/>
      <c r="KT57" s="219"/>
      <c r="KU57" s="219"/>
      <c r="KV57" s="219"/>
      <c r="KW57" s="219"/>
      <c r="KX57" s="219"/>
      <c r="KY57" s="219"/>
      <c r="KZ57" s="219"/>
      <c r="LA57" s="219"/>
      <c r="LB57" s="219"/>
      <c r="LC57" s="219"/>
      <c r="LD57" s="220"/>
      <c r="LE57" s="218"/>
      <c r="LF57" s="219"/>
      <c r="LG57" s="219"/>
      <c r="LH57" s="219"/>
      <c r="LI57" s="219"/>
      <c r="LJ57" s="219"/>
      <c r="LK57" s="219"/>
      <c r="LL57" s="219"/>
      <c r="LM57" s="219"/>
      <c r="LN57" s="219"/>
      <c r="LO57" s="219"/>
      <c r="LP57" s="219"/>
      <c r="LQ57" s="219"/>
      <c r="LR57" s="219"/>
      <c r="LS57" s="219"/>
      <c r="LT57" s="219"/>
      <c r="LU57" s="219"/>
      <c r="LV57" s="219"/>
      <c r="LW57" s="219"/>
      <c r="LX57" s="219"/>
      <c r="LY57" s="219"/>
      <c r="LZ57" s="219"/>
      <c r="MA57" s="219"/>
      <c r="MB57" s="219"/>
      <c r="MC57" s="219"/>
      <c r="MD57" s="219"/>
      <c r="ME57" s="219"/>
      <c r="MF57" s="219"/>
      <c r="MG57" s="219"/>
      <c r="MH57" s="220"/>
      <c r="MI57" s="218"/>
      <c r="MJ57" s="219"/>
      <c r="MK57" s="219"/>
      <c r="ML57" s="219"/>
      <c r="MM57" s="219"/>
      <c r="MN57" s="219"/>
      <c r="MO57" s="219"/>
      <c r="MP57" s="219"/>
      <c r="MQ57" s="219"/>
      <c r="MR57" s="219"/>
      <c r="MS57" s="219"/>
      <c r="MT57" s="219"/>
      <c r="MU57" s="219"/>
      <c r="MV57" s="219"/>
      <c r="MW57" s="219"/>
      <c r="MX57" s="219"/>
      <c r="MY57" s="219"/>
      <c r="MZ57" s="219"/>
      <c r="NA57" s="219"/>
      <c r="NB57" s="219"/>
      <c r="NC57" s="219"/>
      <c r="ND57" s="219"/>
      <c r="NE57" s="219"/>
      <c r="NF57" s="219"/>
      <c r="NG57" s="219"/>
      <c r="NH57" s="219"/>
      <c r="NI57" s="219"/>
      <c r="NJ57" s="219"/>
      <c r="NK57" s="219"/>
      <c r="NL57" s="219"/>
      <c r="NM57" s="220"/>
      <c r="NN57" s="218"/>
      <c r="NO57" s="219"/>
      <c r="NP57" s="219"/>
      <c r="NQ57" s="219"/>
      <c r="NR57" s="219"/>
      <c r="NS57" s="219"/>
      <c r="NT57" s="219"/>
      <c r="NU57" s="219"/>
      <c r="NV57" s="219"/>
      <c r="NW57" s="219"/>
      <c r="NX57" s="219"/>
      <c r="NY57" s="219"/>
      <c r="NZ57" s="219"/>
      <c r="OA57" s="219"/>
      <c r="OB57" s="219"/>
      <c r="OC57" s="219"/>
      <c r="OD57" s="219"/>
      <c r="OE57" s="219"/>
      <c r="OF57" s="219"/>
      <c r="OG57" s="219"/>
      <c r="OH57" s="219"/>
      <c r="OI57" s="219"/>
      <c r="OJ57" s="219"/>
      <c r="OK57" s="219"/>
      <c r="OL57" s="219"/>
      <c r="OM57" s="219"/>
      <c r="ON57" s="219"/>
      <c r="OO57" s="219"/>
      <c r="OP57" s="219"/>
      <c r="OQ57" s="220"/>
      <c r="OR57" s="218"/>
      <c r="OS57" s="219"/>
      <c r="OT57" s="219"/>
      <c r="OU57" s="219"/>
      <c r="OV57" s="219"/>
      <c r="OW57" s="219"/>
      <c r="OX57" s="219"/>
      <c r="OY57" s="219"/>
      <c r="OZ57" s="219"/>
      <c r="PA57" s="219"/>
      <c r="PB57" s="219"/>
      <c r="PC57" s="219"/>
      <c r="PD57" s="219"/>
      <c r="PE57" s="219"/>
      <c r="PF57" s="219"/>
      <c r="PG57" s="219"/>
      <c r="PH57" s="219"/>
      <c r="PI57" s="219"/>
      <c r="PJ57" s="219"/>
      <c r="PK57" s="219"/>
      <c r="PL57" s="219"/>
      <c r="PM57" s="219"/>
      <c r="PN57" s="219"/>
      <c r="PO57" s="219"/>
      <c r="PP57" s="219"/>
      <c r="PQ57" s="219"/>
      <c r="PR57" s="219"/>
      <c r="PS57" s="219"/>
      <c r="PT57" s="219"/>
      <c r="PU57" s="219"/>
      <c r="PV57" s="220"/>
      <c r="PW57" s="218"/>
      <c r="PX57" s="219"/>
      <c r="PY57" s="219"/>
      <c r="PZ57" s="219"/>
      <c r="QA57" s="219"/>
      <c r="QB57" s="219"/>
      <c r="QC57" s="219"/>
      <c r="QD57" s="219"/>
      <c r="QE57" s="219"/>
      <c r="QF57" s="219"/>
      <c r="QG57" s="219"/>
      <c r="QH57" s="219"/>
      <c r="QI57" s="219"/>
      <c r="QJ57" s="219"/>
      <c r="QK57" s="219"/>
      <c r="QL57" s="219"/>
      <c r="QM57" s="219"/>
      <c r="QN57" s="219"/>
      <c r="QO57" s="219"/>
      <c r="QP57" s="219"/>
      <c r="QQ57" s="219"/>
      <c r="QR57" s="219"/>
      <c r="QS57" s="219"/>
      <c r="QT57" s="219"/>
      <c r="QU57" s="219"/>
      <c r="QV57" s="219"/>
      <c r="QW57" s="219"/>
      <c r="QX57" s="219"/>
      <c r="QY57" s="219"/>
      <c r="QZ57" s="219"/>
      <c r="RA57" s="220"/>
      <c r="RB57" s="218"/>
      <c r="RC57" s="219"/>
      <c r="RD57" s="219"/>
      <c r="RE57" s="219"/>
      <c r="RF57" s="219"/>
      <c r="RG57" s="219"/>
      <c r="RH57" s="219"/>
      <c r="RI57" s="219"/>
      <c r="RJ57" s="219"/>
      <c r="RK57" s="219"/>
      <c r="RL57" s="219"/>
      <c r="RM57" s="219"/>
      <c r="RN57" s="219"/>
      <c r="RO57" s="219"/>
      <c r="RP57" s="219"/>
      <c r="RQ57" s="219"/>
      <c r="RR57" s="219"/>
      <c r="RS57" s="219"/>
      <c r="RT57" s="219"/>
      <c r="RU57" s="219"/>
      <c r="RV57" s="219"/>
      <c r="RW57" s="219"/>
      <c r="RX57" s="219"/>
      <c r="RY57" s="219"/>
      <c r="RZ57" s="219"/>
      <c r="SA57" s="219"/>
      <c r="SB57" s="219"/>
      <c r="SC57" s="219"/>
      <c r="SD57" s="219"/>
      <c r="SE57" s="220"/>
      <c r="SF57" s="218"/>
      <c r="SG57" s="219"/>
      <c r="SH57" s="219"/>
      <c r="SI57" s="219"/>
      <c r="SJ57" s="219"/>
      <c r="SK57" s="219"/>
      <c r="SL57" s="219"/>
      <c r="SM57" s="219"/>
      <c r="SN57" s="219"/>
      <c r="SO57" s="219"/>
      <c r="SP57" s="219"/>
      <c r="SQ57" s="219"/>
      <c r="SR57" s="219"/>
      <c r="SS57" s="219"/>
      <c r="ST57" s="219"/>
      <c r="SU57" s="219"/>
      <c r="SV57" s="219"/>
      <c r="SW57" s="219"/>
      <c r="SX57" s="219"/>
      <c r="SY57" s="219"/>
      <c r="SZ57" s="219"/>
      <c r="TA57" s="219"/>
      <c r="TB57" s="219"/>
      <c r="TC57" s="219"/>
      <c r="TD57" s="219"/>
      <c r="TE57" s="219"/>
      <c r="TF57" s="219"/>
      <c r="TG57" s="219"/>
      <c r="TH57" s="219"/>
      <c r="TI57" s="219"/>
      <c r="TJ57" s="220"/>
      <c r="TK57" s="218"/>
      <c r="TL57" s="219"/>
      <c r="TM57" s="219"/>
      <c r="TN57" s="219"/>
      <c r="TO57" s="219"/>
      <c r="TP57" s="219"/>
      <c r="TQ57" s="219"/>
      <c r="TR57" s="219"/>
      <c r="TS57" s="219"/>
      <c r="TT57" s="219"/>
      <c r="TU57" s="219"/>
      <c r="TV57" s="219"/>
      <c r="TW57" s="219"/>
      <c r="TX57" s="219"/>
      <c r="TY57" s="219"/>
      <c r="TZ57" s="219"/>
      <c r="UA57" s="219"/>
      <c r="UB57" s="219"/>
      <c r="UC57" s="219"/>
      <c r="UD57" s="219"/>
      <c r="UE57" s="219"/>
      <c r="UF57" s="219"/>
      <c r="UG57" s="219"/>
      <c r="UH57" s="219"/>
      <c r="UI57" s="219"/>
      <c r="UJ57" s="219"/>
      <c r="UK57" s="219"/>
      <c r="UL57" s="219"/>
      <c r="UM57" s="219"/>
      <c r="UN57" s="220"/>
      <c r="UO57" s="218"/>
      <c r="UP57" s="219"/>
      <c r="UQ57" s="219"/>
      <c r="UR57" s="219"/>
      <c r="US57" s="219"/>
      <c r="UT57" s="219"/>
      <c r="UU57" s="219"/>
      <c r="UV57" s="219"/>
      <c r="UW57" s="219"/>
      <c r="UX57" s="219"/>
      <c r="UY57" s="219"/>
      <c r="UZ57" s="219"/>
      <c r="VA57" s="219"/>
      <c r="VB57" s="219"/>
      <c r="VC57" s="219"/>
      <c r="VD57" s="219"/>
      <c r="VE57" s="219"/>
      <c r="VF57" s="219"/>
      <c r="VG57" s="219"/>
      <c r="VH57" s="219"/>
      <c r="VI57" s="219"/>
      <c r="VJ57" s="219"/>
      <c r="VK57" s="219"/>
      <c r="VL57" s="219"/>
      <c r="VM57" s="219"/>
      <c r="VN57" s="219"/>
      <c r="VO57" s="219"/>
      <c r="VP57" s="219"/>
      <c r="VQ57" s="219"/>
      <c r="VR57" s="219"/>
      <c r="VS57" s="220"/>
      <c r="VT57" s="246"/>
      <c r="VU57" s="170"/>
    </row>
    <row r="58" spans="1:593" s="258" customFormat="1" ht="15.95" customHeight="1" outlineLevel="1">
      <c r="A58" s="422"/>
      <c r="B58" s="260" t="s">
        <v>1898</v>
      </c>
      <c r="C58" s="245"/>
      <c r="D58" s="244"/>
      <c r="E58" s="225">
        <f>F56+1</f>
        <v>45027</v>
      </c>
      <c r="F58" s="225">
        <f t="shared" si="13"/>
        <v>45049</v>
      </c>
      <c r="G58" s="226">
        <v>23</v>
      </c>
      <c r="H58" s="227">
        <v>0</v>
      </c>
      <c r="I58" s="225">
        <f t="shared" si="12"/>
        <v>45026</v>
      </c>
      <c r="J58" s="228">
        <f t="shared" ca="1" si="0"/>
        <v>-92</v>
      </c>
      <c r="K58" s="229">
        <f t="shared" ca="1" si="14"/>
        <v>44957</v>
      </c>
      <c r="L58" s="217"/>
      <c r="M58" s="218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20"/>
      <c r="AQ58" s="218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20"/>
      <c r="BV58" s="218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20"/>
      <c r="DA58" s="218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20"/>
      <c r="EE58" s="218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20"/>
      <c r="FJ58" s="218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  <c r="FX58" s="219"/>
      <c r="FY58" s="219"/>
      <c r="FZ58" s="219"/>
      <c r="GA58" s="219"/>
      <c r="GB58" s="219"/>
      <c r="GC58" s="219"/>
      <c r="GD58" s="219"/>
      <c r="GE58" s="219"/>
      <c r="GF58" s="219"/>
      <c r="GG58" s="219"/>
      <c r="GH58" s="219"/>
      <c r="GI58" s="219"/>
      <c r="GJ58" s="219"/>
      <c r="GK58" s="219"/>
      <c r="GL58" s="219"/>
      <c r="GM58" s="220"/>
      <c r="GN58" s="218"/>
      <c r="GO58" s="219"/>
      <c r="GP58" s="219"/>
      <c r="GQ58" s="219"/>
      <c r="GR58" s="219"/>
      <c r="GS58" s="219"/>
      <c r="GT58" s="219"/>
      <c r="GU58" s="219"/>
      <c r="GV58" s="219"/>
      <c r="GW58" s="219"/>
      <c r="GX58" s="219"/>
      <c r="GY58" s="219"/>
      <c r="GZ58" s="219"/>
      <c r="HA58" s="219"/>
      <c r="HB58" s="219"/>
      <c r="HC58" s="219"/>
      <c r="HD58" s="219"/>
      <c r="HE58" s="219"/>
      <c r="HF58" s="219"/>
      <c r="HG58" s="219"/>
      <c r="HH58" s="219"/>
      <c r="HI58" s="219"/>
      <c r="HJ58" s="219"/>
      <c r="HK58" s="219"/>
      <c r="HL58" s="219"/>
      <c r="HM58" s="219"/>
      <c r="HN58" s="219"/>
      <c r="HO58" s="219"/>
      <c r="HP58" s="219"/>
      <c r="HQ58" s="219"/>
      <c r="HR58" s="220"/>
      <c r="HS58" s="218"/>
      <c r="HT58" s="219"/>
      <c r="HU58" s="219"/>
      <c r="HV58" s="219"/>
      <c r="HW58" s="219"/>
      <c r="HX58" s="219"/>
      <c r="HY58" s="219"/>
      <c r="HZ58" s="219"/>
      <c r="IA58" s="219"/>
      <c r="IB58" s="219"/>
      <c r="IC58" s="219"/>
      <c r="ID58" s="219"/>
      <c r="IE58" s="219"/>
      <c r="IF58" s="219"/>
      <c r="IG58" s="219"/>
      <c r="IH58" s="219"/>
      <c r="II58" s="219"/>
      <c r="IJ58" s="219"/>
      <c r="IK58" s="219"/>
      <c r="IL58" s="219"/>
      <c r="IM58" s="219"/>
      <c r="IN58" s="219"/>
      <c r="IO58" s="219"/>
      <c r="IP58" s="219"/>
      <c r="IQ58" s="219"/>
      <c r="IR58" s="219"/>
      <c r="IS58" s="219"/>
      <c r="IT58" s="219"/>
      <c r="IU58" s="219"/>
      <c r="IV58" s="219"/>
      <c r="IW58" s="220"/>
      <c r="IX58" s="218"/>
      <c r="IY58" s="219"/>
      <c r="IZ58" s="219"/>
      <c r="JA58" s="219"/>
      <c r="JB58" s="219"/>
      <c r="JC58" s="219"/>
      <c r="JD58" s="219"/>
      <c r="JE58" s="219"/>
      <c r="JF58" s="219"/>
      <c r="JG58" s="219"/>
      <c r="JH58" s="219"/>
      <c r="JI58" s="219"/>
      <c r="JJ58" s="219"/>
      <c r="JK58" s="219"/>
      <c r="JL58" s="219"/>
      <c r="JM58" s="219"/>
      <c r="JN58" s="219"/>
      <c r="JO58" s="219"/>
      <c r="JP58" s="219"/>
      <c r="JQ58" s="219"/>
      <c r="JR58" s="219"/>
      <c r="JS58" s="219"/>
      <c r="JT58" s="219"/>
      <c r="JU58" s="219"/>
      <c r="JV58" s="219"/>
      <c r="JW58" s="219"/>
      <c r="JX58" s="219"/>
      <c r="JY58" s="220"/>
      <c r="JZ58" s="218"/>
      <c r="KA58" s="219"/>
      <c r="KB58" s="219"/>
      <c r="KC58" s="219"/>
      <c r="KD58" s="219"/>
      <c r="KE58" s="219"/>
      <c r="KF58" s="219"/>
      <c r="KG58" s="219"/>
      <c r="KH58" s="219"/>
      <c r="KI58" s="219"/>
      <c r="KJ58" s="219"/>
      <c r="KK58" s="219"/>
      <c r="KL58" s="219"/>
      <c r="KM58" s="219"/>
      <c r="KN58" s="219"/>
      <c r="KO58" s="219"/>
      <c r="KP58" s="219"/>
      <c r="KQ58" s="219"/>
      <c r="KR58" s="219"/>
      <c r="KS58" s="219"/>
      <c r="KT58" s="219"/>
      <c r="KU58" s="219"/>
      <c r="KV58" s="219"/>
      <c r="KW58" s="219"/>
      <c r="KX58" s="219"/>
      <c r="KY58" s="219"/>
      <c r="KZ58" s="219"/>
      <c r="LA58" s="219"/>
      <c r="LB58" s="219"/>
      <c r="LC58" s="219"/>
      <c r="LD58" s="220"/>
      <c r="LE58" s="218"/>
      <c r="LF58" s="219"/>
      <c r="LG58" s="219"/>
      <c r="LH58" s="219"/>
      <c r="LI58" s="219"/>
      <c r="LJ58" s="219"/>
      <c r="LK58" s="219"/>
      <c r="LL58" s="219"/>
      <c r="LM58" s="219"/>
      <c r="LN58" s="219"/>
      <c r="LO58" s="219"/>
      <c r="LP58" s="219"/>
      <c r="LQ58" s="219"/>
      <c r="LR58" s="219"/>
      <c r="LS58" s="219"/>
      <c r="LT58" s="219"/>
      <c r="LU58" s="219"/>
      <c r="LV58" s="219"/>
      <c r="LW58" s="219"/>
      <c r="LX58" s="219"/>
      <c r="LY58" s="219"/>
      <c r="LZ58" s="219"/>
      <c r="MA58" s="219"/>
      <c r="MB58" s="219"/>
      <c r="MC58" s="219"/>
      <c r="MD58" s="219"/>
      <c r="ME58" s="219"/>
      <c r="MF58" s="219"/>
      <c r="MG58" s="219"/>
      <c r="MH58" s="220"/>
      <c r="MI58" s="218"/>
      <c r="MJ58" s="219"/>
      <c r="MK58" s="219"/>
      <c r="ML58" s="219"/>
      <c r="MM58" s="219"/>
      <c r="MN58" s="219"/>
      <c r="MO58" s="219"/>
      <c r="MP58" s="219"/>
      <c r="MQ58" s="219"/>
      <c r="MR58" s="219"/>
      <c r="MS58" s="219"/>
      <c r="MT58" s="219"/>
      <c r="MU58" s="219"/>
      <c r="MV58" s="219"/>
      <c r="MW58" s="219"/>
      <c r="MX58" s="219"/>
      <c r="MY58" s="219"/>
      <c r="MZ58" s="219"/>
      <c r="NA58" s="219"/>
      <c r="NB58" s="219"/>
      <c r="NC58" s="219"/>
      <c r="ND58" s="219"/>
      <c r="NE58" s="219"/>
      <c r="NF58" s="219"/>
      <c r="NG58" s="219"/>
      <c r="NH58" s="219"/>
      <c r="NI58" s="219"/>
      <c r="NJ58" s="219"/>
      <c r="NK58" s="219"/>
      <c r="NL58" s="219"/>
      <c r="NM58" s="220"/>
      <c r="NN58" s="218"/>
      <c r="NO58" s="219"/>
      <c r="NP58" s="219"/>
      <c r="NQ58" s="219"/>
      <c r="NR58" s="219"/>
      <c r="NS58" s="219"/>
      <c r="NT58" s="219"/>
      <c r="NU58" s="219"/>
      <c r="NV58" s="219"/>
      <c r="NW58" s="219"/>
      <c r="NX58" s="219"/>
      <c r="NY58" s="219"/>
      <c r="NZ58" s="219"/>
      <c r="OA58" s="219"/>
      <c r="OB58" s="219"/>
      <c r="OC58" s="219"/>
      <c r="OD58" s="219"/>
      <c r="OE58" s="219"/>
      <c r="OF58" s="219"/>
      <c r="OG58" s="219"/>
      <c r="OH58" s="219"/>
      <c r="OI58" s="219"/>
      <c r="OJ58" s="219"/>
      <c r="OK58" s="219"/>
      <c r="OL58" s="219"/>
      <c r="OM58" s="219"/>
      <c r="ON58" s="219"/>
      <c r="OO58" s="219"/>
      <c r="OP58" s="219"/>
      <c r="OQ58" s="220"/>
      <c r="OR58" s="218"/>
      <c r="OS58" s="219"/>
      <c r="OT58" s="219"/>
      <c r="OU58" s="219"/>
      <c r="OV58" s="219"/>
      <c r="OW58" s="219"/>
      <c r="OX58" s="219"/>
      <c r="OY58" s="219"/>
      <c r="OZ58" s="219"/>
      <c r="PA58" s="219"/>
      <c r="PB58" s="219"/>
      <c r="PC58" s="219"/>
      <c r="PD58" s="219"/>
      <c r="PE58" s="219"/>
      <c r="PF58" s="219"/>
      <c r="PG58" s="219"/>
      <c r="PH58" s="219"/>
      <c r="PI58" s="219"/>
      <c r="PJ58" s="219"/>
      <c r="PK58" s="219"/>
      <c r="PL58" s="219"/>
      <c r="PM58" s="219"/>
      <c r="PN58" s="219"/>
      <c r="PO58" s="219"/>
      <c r="PP58" s="219"/>
      <c r="PQ58" s="219"/>
      <c r="PR58" s="219"/>
      <c r="PS58" s="219"/>
      <c r="PT58" s="219"/>
      <c r="PU58" s="219"/>
      <c r="PV58" s="220"/>
      <c r="PW58" s="218"/>
      <c r="PX58" s="219"/>
      <c r="PY58" s="219"/>
      <c r="PZ58" s="219"/>
      <c r="QA58" s="219"/>
      <c r="QB58" s="219"/>
      <c r="QC58" s="219"/>
      <c r="QD58" s="219"/>
      <c r="QE58" s="219"/>
      <c r="QF58" s="219"/>
      <c r="QG58" s="219"/>
      <c r="QH58" s="219"/>
      <c r="QI58" s="219"/>
      <c r="QJ58" s="219"/>
      <c r="QK58" s="219"/>
      <c r="QL58" s="219"/>
      <c r="QM58" s="219"/>
      <c r="QN58" s="219"/>
      <c r="QO58" s="219"/>
      <c r="QP58" s="219"/>
      <c r="QQ58" s="219"/>
      <c r="QR58" s="219"/>
      <c r="QS58" s="219"/>
      <c r="QT58" s="219"/>
      <c r="QU58" s="219"/>
      <c r="QV58" s="219"/>
      <c r="QW58" s="219"/>
      <c r="QX58" s="219"/>
      <c r="QY58" s="219"/>
      <c r="QZ58" s="219"/>
      <c r="RA58" s="220"/>
      <c r="RB58" s="218"/>
      <c r="RC58" s="219"/>
      <c r="RD58" s="219"/>
      <c r="RE58" s="219"/>
      <c r="RF58" s="219"/>
      <c r="RG58" s="219"/>
      <c r="RH58" s="219"/>
      <c r="RI58" s="219"/>
      <c r="RJ58" s="219"/>
      <c r="RK58" s="219"/>
      <c r="RL58" s="219"/>
      <c r="RM58" s="219"/>
      <c r="RN58" s="219"/>
      <c r="RO58" s="219"/>
      <c r="RP58" s="219"/>
      <c r="RQ58" s="219"/>
      <c r="RR58" s="219"/>
      <c r="RS58" s="219"/>
      <c r="RT58" s="219"/>
      <c r="RU58" s="219"/>
      <c r="RV58" s="219"/>
      <c r="RW58" s="219"/>
      <c r="RX58" s="219"/>
      <c r="RY58" s="219"/>
      <c r="RZ58" s="219"/>
      <c r="SA58" s="219"/>
      <c r="SB58" s="219"/>
      <c r="SC58" s="219"/>
      <c r="SD58" s="219"/>
      <c r="SE58" s="220"/>
      <c r="SF58" s="218"/>
      <c r="SG58" s="219"/>
      <c r="SH58" s="219"/>
      <c r="SI58" s="219"/>
      <c r="SJ58" s="219"/>
      <c r="SK58" s="219"/>
      <c r="SL58" s="219"/>
      <c r="SM58" s="219"/>
      <c r="SN58" s="219"/>
      <c r="SO58" s="219"/>
      <c r="SP58" s="219"/>
      <c r="SQ58" s="219"/>
      <c r="SR58" s="219"/>
      <c r="SS58" s="219"/>
      <c r="ST58" s="219"/>
      <c r="SU58" s="219"/>
      <c r="SV58" s="219"/>
      <c r="SW58" s="219"/>
      <c r="SX58" s="219"/>
      <c r="SY58" s="219"/>
      <c r="SZ58" s="219"/>
      <c r="TA58" s="219"/>
      <c r="TB58" s="219"/>
      <c r="TC58" s="219"/>
      <c r="TD58" s="219"/>
      <c r="TE58" s="219"/>
      <c r="TF58" s="219"/>
      <c r="TG58" s="219"/>
      <c r="TH58" s="219"/>
      <c r="TI58" s="219"/>
      <c r="TJ58" s="220"/>
      <c r="TK58" s="218"/>
      <c r="TL58" s="219"/>
      <c r="TM58" s="219"/>
      <c r="TN58" s="219"/>
      <c r="TO58" s="219"/>
      <c r="TP58" s="219"/>
      <c r="TQ58" s="219"/>
      <c r="TR58" s="219"/>
      <c r="TS58" s="219"/>
      <c r="TT58" s="219"/>
      <c r="TU58" s="219"/>
      <c r="TV58" s="219"/>
      <c r="TW58" s="219"/>
      <c r="TX58" s="219"/>
      <c r="TY58" s="219"/>
      <c r="TZ58" s="219"/>
      <c r="UA58" s="219"/>
      <c r="UB58" s="219"/>
      <c r="UC58" s="219"/>
      <c r="UD58" s="219"/>
      <c r="UE58" s="219"/>
      <c r="UF58" s="219"/>
      <c r="UG58" s="219"/>
      <c r="UH58" s="219"/>
      <c r="UI58" s="219"/>
      <c r="UJ58" s="219"/>
      <c r="UK58" s="219"/>
      <c r="UL58" s="219"/>
      <c r="UM58" s="219"/>
      <c r="UN58" s="220"/>
      <c r="UO58" s="218"/>
      <c r="UP58" s="219"/>
      <c r="UQ58" s="219"/>
      <c r="UR58" s="219"/>
      <c r="US58" s="219"/>
      <c r="UT58" s="219"/>
      <c r="UU58" s="219"/>
      <c r="UV58" s="219"/>
      <c r="UW58" s="219"/>
      <c r="UX58" s="219"/>
      <c r="UY58" s="219"/>
      <c r="UZ58" s="219"/>
      <c r="VA58" s="219"/>
      <c r="VB58" s="219"/>
      <c r="VC58" s="219"/>
      <c r="VD58" s="219"/>
      <c r="VE58" s="219"/>
      <c r="VF58" s="219"/>
      <c r="VG58" s="219"/>
      <c r="VH58" s="219"/>
      <c r="VI58" s="219"/>
      <c r="VJ58" s="219"/>
      <c r="VK58" s="219"/>
      <c r="VL58" s="219"/>
      <c r="VM58" s="219"/>
      <c r="VN58" s="219"/>
      <c r="VO58" s="219"/>
      <c r="VP58" s="219"/>
      <c r="VQ58" s="219"/>
      <c r="VR58" s="219"/>
      <c r="VS58" s="220"/>
      <c r="VT58" s="246"/>
      <c r="VU58" s="170"/>
    </row>
    <row r="59" spans="1:593" s="258" customFormat="1" ht="15.95" customHeight="1" outlineLevel="1">
      <c r="A59" s="422"/>
      <c r="B59" s="260" t="s">
        <v>1899</v>
      </c>
      <c r="C59" s="245"/>
      <c r="D59" s="244"/>
      <c r="E59" s="225">
        <f>F58-3</f>
        <v>45046</v>
      </c>
      <c r="F59" s="225">
        <f t="shared" si="13"/>
        <v>45048</v>
      </c>
      <c r="G59" s="226">
        <v>3</v>
      </c>
      <c r="H59" s="227">
        <v>0</v>
      </c>
      <c r="I59" s="225">
        <f t="shared" si="12"/>
        <v>45045</v>
      </c>
      <c r="J59" s="228">
        <f t="shared" ca="1" si="0"/>
        <v>-91</v>
      </c>
      <c r="K59" s="229">
        <f t="shared" ca="1" si="14"/>
        <v>44957</v>
      </c>
      <c r="L59" s="217"/>
      <c r="M59" s="218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20"/>
      <c r="AQ59" s="218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20"/>
      <c r="BV59" s="218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20"/>
      <c r="DA59" s="218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20"/>
      <c r="EE59" s="218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20"/>
      <c r="FJ59" s="218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  <c r="FX59" s="219"/>
      <c r="FY59" s="219"/>
      <c r="FZ59" s="219"/>
      <c r="GA59" s="219"/>
      <c r="GB59" s="219"/>
      <c r="GC59" s="219"/>
      <c r="GD59" s="219"/>
      <c r="GE59" s="219"/>
      <c r="GF59" s="219"/>
      <c r="GG59" s="219"/>
      <c r="GH59" s="219"/>
      <c r="GI59" s="219"/>
      <c r="GJ59" s="219"/>
      <c r="GK59" s="219"/>
      <c r="GL59" s="219"/>
      <c r="GM59" s="220"/>
      <c r="GN59" s="218"/>
      <c r="GO59" s="219"/>
      <c r="GP59" s="219"/>
      <c r="GQ59" s="219"/>
      <c r="GR59" s="219"/>
      <c r="GS59" s="219"/>
      <c r="GT59" s="219"/>
      <c r="GU59" s="219"/>
      <c r="GV59" s="219"/>
      <c r="GW59" s="219"/>
      <c r="GX59" s="219"/>
      <c r="GY59" s="219"/>
      <c r="GZ59" s="219"/>
      <c r="HA59" s="219"/>
      <c r="HB59" s="219"/>
      <c r="HC59" s="219"/>
      <c r="HD59" s="219"/>
      <c r="HE59" s="219"/>
      <c r="HF59" s="219"/>
      <c r="HG59" s="219"/>
      <c r="HH59" s="219"/>
      <c r="HI59" s="219"/>
      <c r="HJ59" s="219"/>
      <c r="HK59" s="219"/>
      <c r="HL59" s="219"/>
      <c r="HM59" s="219"/>
      <c r="HN59" s="219"/>
      <c r="HO59" s="219"/>
      <c r="HP59" s="219"/>
      <c r="HQ59" s="219"/>
      <c r="HR59" s="220"/>
      <c r="HS59" s="218"/>
      <c r="HT59" s="219"/>
      <c r="HU59" s="219"/>
      <c r="HV59" s="219"/>
      <c r="HW59" s="219"/>
      <c r="HX59" s="219"/>
      <c r="HY59" s="219"/>
      <c r="HZ59" s="219"/>
      <c r="IA59" s="219"/>
      <c r="IB59" s="219"/>
      <c r="IC59" s="219"/>
      <c r="ID59" s="219"/>
      <c r="IE59" s="219"/>
      <c r="IF59" s="219"/>
      <c r="IG59" s="219"/>
      <c r="IH59" s="219"/>
      <c r="II59" s="219"/>
      <c r="IJ59" s="219"/>
      <c r="IK59" s="219"/>
      <c r="IL59" s="219"/>
      <c r="IM59" s="219"/>
      <c r="IN59" s="219"/>
      <c r="IO59" s="219"/>
      <c r="IP59" s="219"/>
      <c r="IQ59" s="219"/>
      <c r="IR59" s="219"/>
      <c r="IS59" s="219"/>
      <c r="IT59" s="219"/>
      <c r="IU59" s="219"/>
      <c r="IV59" s="219"/>
      <c r="IW59" s="220"/>
      <c r="IX59" s="218"/>
      <c r="IY59" s="219"/>
      <c r="IZ59" s="219"/>
      <c r="JA59" s="219"/>
      <c r="JB59" s="219"/>
      <c r="JC59" s="219"/>
      <c r="JD59" s="219"/>
      <c r="JE59" s="219"/>
      <c r="JF59" s="219"/>
      <c r="JG59" s="219"/>
      <c r="JH59" s="219"/>
      <c r="JI59" s="219"/>
      <c r="JJ59" s="219"/>
      <c r="JK59" s="219"/>
      <c r="JL59" s="219"/>
      <c r="JM59" s="219"/>
      <c r="JN59" s="219"/>
      <c r="JO59" s="219"/>
      <c r="JP59" s="219"/>
      <c r="JQ59" s="219"/>
      <c r="JR59" s="219"/>
      <c r="JS59" s="219"/>
      <c r="JT59" s="219"/>
      <c r="JU59" s="219"/>
      <c r="JV59" s="219"/>
      <c r="JW59" s="219"/>
      <c r="JX59" s="219"/>
      <c r="JY59" s="220"/>
      <c r="JZ59" s="218"/>
      <c r="KA59" s="219"/>
      <c r="KB59" s="219"/>
      <c r="KC59" s="219"/>
      <c r="KD59" s="219"/>
      <c r="KE59" s="219"/>
      <c r="KF59" s="219"/>
      <c r="KG59" s="219"/>
      <c r="KH59" s="219"/>
      <c r="KI59" s="219"/>
      <c r="KJ59" s="219"/>
      <c r="KK59" s="219"/>
      <c r="KL59" s="219"/>
      <c r="KM59" s="219"/>
      <c r="KN59" s="219"/>
      <c r="KO59" s="219"/>
      <c r="KP59" s="219"/>
      <c r="KQ59" s="219"/>
      <c r="KR59" s="219"/>
      <c r="KS59" s="219"/>
      <c r="KT59" s="219"/>
      <c r="KU59" s="219"/>
      <c r="KV59" s="219"/>
      <c r="KW59" s="219"/>
      <c r="KX59" s="219"/>
      <c r="KY59" s="219"/>
      <c r="KZ59" s="219"/>
      <c r="LA59" s="219"/>
      <c r="LB59" s="219"/>
      <c r="LC59" s="219"/>
      <c r="LD59" s="220"/>
      <c r="LE59" s="218"/>
      <c r="LF59" s="219"/>
      <c r="LG59" s="219"/>
      <c r="LH59" s="219"/>
      <c r="LI59" s="219"/>
      <c r="LJ59" s="219"/>
      <c r="LK59" s="219"/>
      <c r="LL59" s="219"/>
      <c r="LM59" s="219"/>
      <c r="LN59" s="219"/>
      <c r="LO59" s="219"/>
      <c r="LP59" s="219"/>
      <c r="LQ59" s="219"/>
      <c r="LR59" s="219"/>
      <c r="LS59" s="219"/>
      <c r="LT59" s="219"/>
      <c r="LU59" s="219"/>
      <c r="LV59" s="219"/>
      <c r="LW59" s="219"/>
      <c r="LX59" s="219"/>
      <c r="LY59" s="219"/>
      <c r="LZ59" s="219"/>
      <c r="MA59" s="219"/>
      <c r="MB59" s="219"/>
      <c r="MC59" s="219"/>
      <c r="MD59" s="219"/>
      <c r="ME59" s="219"/>
      <c r="MF59" s="219"/>
      <c r="MG59" s="219"/>
      <c r="MH59" s="220"/>
      <c r="MI59" s="218"/>
      <c r="MJ59" s="219"/>
      <c r="MK59" s="219"/>
      <c r="ML59" s="219"/>
      <c r="MM59" s="219"/>
      <c r="MN59" s="219"/>
      <c r="MO59" s="219"/>
      <c r="MP59" s="219"/>
      <c r="MQ59" s="219"/>
      <c r="MR59" s="219"/>
      <c r="MS59" s="219"/>
      <c r="MT59" s="219"/>
      <c r="MU59" s="219"/>
      <c r="MV59" s="219"/>
      <c r="MW59" s="219"/>
      <c r="MX59" s="219"/>
      <c r="MY59" s="219"/>
      <c r="MZ59" s="219"/>
      <c r="NA59" s="219"/>
      <c r="NB59" s="219"/>
      <c r="NC59" s="219"/>
      <c r="ND59" s="219"/>
      <c r="NE59" s="219"/>
      <c r="NF59" s="219"/>
      <c r="NG59" s="219"/>
      <c r="NH59" s="219"/>
      <c r="NI59" s="219"/>
      <c r="NJ59" s="219"/>
      <c r="NK59" s="219"/>
      <c r="NL59" s="219"/>
      <c r="NM59" s="220"/>
      <c r="NN59" s="218"/>
      <c r="NO59" s="219"/>
      <c r="NP59" s="219"/>
      <c r="NQ59" s="219"/>
      <c r="NR59" s="219"/>
      <c r="NS59" s="219"/>
      <c r="NT59" s="219"/>
      <c r="NU59" s="219"/>
      <c r="NV59" s="219"/>
      <c r="NW59" s="219"/>
      <c r="NX59" s="219"/>
      <c r="NY59" s="219"/>
      <c r="NZ59" s="219"/>
      <c r="OA59" s="219"/>
      <c r="OB59" s="219"/>
      <c r="OC59" s="219"/>
      <c r="OD59" s="219"/>
      <c r="OE59" s="219"/>
      <c r="OF59" s="219"/>
      <c r="OG59" s="219"/>
      <c r="OH59" s="219"/>
      <c r="OI59" s="219"/>
      <c r="OJ59" s="219"/>
      <c r="OK59" s="219"/>
      <c r="OL59" s="219"/>
      <c r="OM59" s="219"/>
      <c r="ON59" s="219"/>
      <c r="OO59" s="219"/>
      <c r="OP59" s="219"/>
      <c r="OQ59" s="220"/>
      <c r="OR59" s="218"/>
      <c r="OS59" s="219"/>
      <c r="OT59" s="219"/>
      <c r="OU59" s="219"/>
      <c r="OV59" s="219"/>
      <c r="OW59" s="219"/>
      <c r="OX59" s="219"/>
      <c r="OY59" s="219"/>
      <c r="OZ59" s="219"/>
      <c r="PA59" s="219"/>
      <c r="PB59" s="219"/>
      <c r="PC59" s="219"/>
      <c r="PD59" s="219"/>
      <c r="PE59" s="219"/>
      <c r="PF59" s="219"/>
      <c r="PG59" s="219"/>
      <c r="PH59" s="219"/>
      <c r="PI59" s="219"/>
      <c r="PJ59" s="219"/>
      <c r="PK59" s="219"/>
      <c r="PL59" s="219"/>
      <c r="PM59" s="219"/>
      <c r="PN59" s="219"/>
      <c r="PO59" s="219"/>
      <c r="PP59" s="219"/>
      <c r="PQ59" s="219"/>
      <c r="PR59" s="219"/>
      <c r="PS59" s="219"/>
      <c r="PT59" s="219"/>
      <c r="PU59" s="219"/>
      <c r="PV59" s="220"/>
      <c r="PW59" s="218"/>
      <c r="PX59" s="219"/>
      <c r="PY59" s="219"/>
      <c r="PZ59" s="219"/>
      <c r="QA59" s="219"/>
      <c r="QB59" s="219"/>
      <c r="QC59" s="219"/>
      <c r="QD59" s="219"/>
      <c r="QE59" s="219"/>
      <c r="QF59" s="219"/>
      <c r="QG59" s="219"/>
      <c r="QH59" s="219"/>
      <c r="QI59" s="219"/>
      <c r="QJ59" s="219"/>
      <c r="QK59" s="219"/>
      <c r="QL59" s="219"/>
      <c r="QM59" s="219"/>
      <c r="QN59" s="219"/>
      <c r="QO59" s="219"/>
      <c r="QP59" s="219"/>
      <c r="QQ59" s="219"/>
      <c r="QR59" s="219"/>
      <c r="QS59" s="219"/>
      <c r="QT59" s="219"/>
      <c r="QU59" s="219"/>
      <c r="QV59" s="219"/>
      <c r="QW59" s="219"/>
      <c r="QX59" s="219"/>
      <c r="QY59" s="219"/>
      <c r="QZ59" s="219"/>
      <c r="RA59" s="220"/>
      <c r="RB59" s="218"/>
      <c r="RC59" s="219"/>
      <c r="RD59" s="219"/>
      <c r="RE59" s="219"/>
      <c r="RF59" s="219"/>
      <c r="RG59" s="219"/>
      <c r="RH59" s="219"/>
      <c r="RI59" s="219"/>
      <c r="RJ59" s="219"/>
      <c r="RK59" s="219"/>
      <c r="RL59" s="219"/>
      <c r="RM59" s="219"/>
      <c r="RN59" s="219"/>
      <c r="RO59" s="219"/>
      <c r="RP59" s="219"/>
      <c r="RQ59" s="219"/>
      <c r="RR59" s="219"/>
      <c r="RS59" s="219"/>
      <c r="RT59" s="219"/>
      <c r="RU59" s="219"/>
      <c r="RV59" s="219"/>
      <c r="RW59" s="219"/>
      <c r="RX59" s="219"/>
      <c r="RY59" s="219"/>
      <c r="RZ59" s="219"/>
      <c r="SA59" s="219"/>
      <c r="SB59" s="219"/>
      <c r="SC59" s="219"/>
      <c r="SD59" s="219"/>
      <c r="SE59" s="220"/>
      <c r="SF59" s="218"/>
      <c r="SG59" s="219"/>
      <c r="SH59" s="219"/>
      <c r="SI59" s="219"/>
      <c r="SJ59" s="219"/>
      <c r="SK59" s="219"/>
      <c r="SL59" s="219"/>
      <c r="SM59" s="219"/>
      <c r="SN59" s="219"/>
      <c r="SO59" s="219"/>
      <c r="SP59" s="219"/>
      <c r="SQ59" s="219"/>
      <c r="SR59" s="219"/>
      <c r="SS59" s="219"/>
      <c r="ST59" s="219"/>
      <c r="SU59" s="219"/>
      <c r="SV59" s="219"/>
      <c r="SW59" s="219"/>
      <c r="SX59" s="219"/>
      <c r="SY59" s="219"/>
      <c r="SZ59" s="219"/>
      <c r="TA59" s="219"/>
      <c r="TB59" s="219"/>
      <c r="TC59" s="219"/>
      <c r="TD59" s="219"/>
      <c r="TE59" s="219"/>
      <c r="TF59" s="219"/>
      <c r="TG59" s="219"/>
      <c r="TH59" s="219"/>
      <c r="TI59" s="219"/>
      <c r="TJ59" s="220"/>
      <c r="TK59" s="218"/>
      <c r="TL59" s="219"/>
      <c r="TM59" s="219"/>
      <c r="TN59" s="219"/>
      <c r="TO59" s="219"/>
      <c r="TP59" s="219"/>
      <c r="TQ59" s="219"/>
      <c r="TR59" s="219"/>
      <c r="TS59" s="219"/>
      <c r="TT59" s="219"/>
      <c r="TU59" s="219"/>
      <c r="TV59" s="219"/>
      <c r="TW59" s="219"/>
      <c r="TX59" s="219"/>
      <c r="TY59" s="219"/>
      <c r="TZ59" s="219"/>
      <c r="UA59" s="219"/>
      <c r="UB59" s="219"/>
      <c r="UC59" s="219"/>
      <c r="UD59" s="219"/>
      <c r="UE59" s="219"/>
      <c r="UF59" s="219"/>
      <c r="UG59" s="219"/>
      <c r="UH59" s="219"/>
      <c r="UI59" s="219"/>
      <c r="UJ59" s="219"/>
      <c r="UK59" s="219"/>
      <c r="UL59" s="219"/>
      <c r="UM59" s="219"/>
      <c r="UN59" s="220"/>
      <c r="UO59" s="218"/>
      <c r="UP59" s="219"/>
      <c r="UQ59" s="219"/>
      <c r="UR59" s="219"/>
      <c r="US59" s="219"/>
      <c r="UT59" s="219"/>
      <c r="UU59" s="219"/>
      <c r="UV59" s="219"/>
      <c r="UW59" s="219"/>
      <c r="UX59" s="219"/>
      <c r="UY59" s="219"/>
      <c r="UZ59" s="219"/>
      <c r="VA59" s="219"/>
      <c r="VB59" s="219"/>
      <c r="VC59" s="219"/>
      <c r="VD59" s="219"/>
      <c r="VE59" s="219"/>
      <c r="VF59" s="219"/>
      <c r="VG59" s="219"/>
      <c r="VH59" s="219"/>
      <c r="VI59" s="219"/>
      <c r="VJ59" s="219"/>
      <c r="VK59" s="219"/>
      <c r="VL59" s="219"/>
      <c r="VM59" s="219"/>
      <c r="VN59" s="219"/>
      <c r="VO59" s="219"/>
      <c r="VP59" s="219"/>
      <c r="VQ59" s="219"/>
      <c r="VR59" s="219"/>
      <c r="VS59" s="220"/>
      <c r="VT59" s="246"/>
      <c r="VU59" s="170"/>
    </row>
    <row r="60" spans="1:593" s="258" customFormat="1" ht="15.95" customHeight="1" outlineLevel="1">
      <c r="A60" s="422"/>
      <c r="B60" s="260" t="s">
        <v>1900</v>
      </c>
      <c r="C60" s="245"/>
      <c r="D60" s="244"/>
      <c r="E60" s="225">
        <f>F58+1</f>
        <v>45050</v>
      </c>
      <c r="F60" s="225">
        <f t="shared" si="13"/>
        <v>45050</v>
      </c>
      <c r="G60" s="226">
        <v>1</v>
      </c>
      <c r="H60" s="227">
        <v>0</v>
      </c>
      <c r="I60" s="225">
        <f t="shared" si="12"/>
        <v>45049</v>
      </c>
      <c r="J60" s="228">
        <f t="shared" ca="1" si="0"/>
        <v>-93</v>
      </c>
      <c r="K60" s="229">
        <f t="shared" ca="1" si="14"/>
        <v>44957</v>
      </c>
      <c r="L60" s="217"/>
      <c r="M60" s="218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20"/>
      <c r="AQ60" s="218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20"/>
      <c r="BV60" s="218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20"/>
      <c r="DA60" s="218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20"/>
      <c r="EE60" s="218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20"/>
      <c r="FJ60" s="218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  <c r="FX60" s="219"/>
      <c r="FY60" s="219"/>
      <c r="FZ60" s="219"/>
      <c r="GA60" s="219"/>
      <c r="GB60" s="219"/>
      <c r="GC60" s="219"/>
      <c r="GD60" s="219"/>
      <c r="GE60" s="219"/>
      <c r="GF60" s="219"/>
      <c r="GG60" s="219"/>
      <c r="GH60" s="219"/>
      <c r="GI60" s="219"/>
      <c r="GJ60" s="219"/>
      <c r="GK60" s="219"/>
      <c r="GL60" s="219"/>
      <c r="GM60" s="220"/>
      <c r="GN60" s="218"/>
      <c r="GO60" s="219"/>
      <c r="GP60" s="219"/>
      <c r="GQ60" s="219"/>
      <c r="GR60" s="219"/>
      <c r="GS60" s="219"/>
      <c r="GT60" s="219"/>
      <c r="GU60" s="219"/>
      <c r="GV60" s="219"/>
      <c r="GW60" s="219"/>
      <c r="GX60" s="219"/>
      <c r="GY60" s="219"/>
      <c r="GZ60" s="219"/>
      <c r="HA60" s="219"/>
      <c r="HB60" s="219"/>
      <c r="HC60" s="219"/>
      <c r="HD60" s="219"/>
      <c r="HE60" s="219"/>
      <c r="HF60" s="219"/>
      <c r="HG60" s="219"/>
      <c r="HH60" s="219"/>
      <c r="HI60" s="219"/>
      <c r="HJ60" s="219"/>
      <c r="HK60" s="219"/>
      <c r="HL60" s="219"/>
      <c r="HM60" s="219"/>
      <c r="HN60" s="219"/>
      <c r="HO60" s="219"/>
      <c r="HP60" s="219"/>
      <c r="HQ60" s="219"/>
      <c r="HR60" s="220"/>
      <c r="HS60" s="218"/>
      <c r="HT60" s="219"/>
      <c r="HU60" s="219"/>
      <c r="HV60" s="219"/>
      <c r="HW60" s="219"/>
      <c r="HX60" s="219"/>
      <c r="HY60" s="219"/>
      <c r="HZ60" s="219"/>
      <c r="IA60" s="219"/>
      <c r="IB60" s="219"/>
      <c r="IC60" s="219"/>
      <c r="ID60" s="219"/>
      <c r="IE60" s="219"/>
      <c r="IF60" s="219"/>
      <c r="IG60" s="219"/>
      <c r="IH60" s="219"/>
      <c r="II60" s="219"/>
      <c r="IJ60" s="219"/>
      <c r="IK60" s="219"/>
      <c r="IL60" s="219"/>
      <c r="IM60" s="219"/>
      <c r="IN60" s="219"/>
      <c r="IO60" s="219"/>
      <c r="IP60" s="219"/>
      <c r="IQ60" s="219"/>
      <c r="IR60" s="219"/>
      <c r="IS60" s="219"/>
      <c r="IT60" s="219"/>
      <c r="IU60" s="219"/>
      <c r="IV60" s="219"/>
      <c r="IW60" s="220"/>
      <c r="IX60" s="218"/>
      <c r="IY60" s="219"/>
      <c r="IZ60" s="219"/>
      <c r="JA60" s="219"/>
      <c r="JB60" s="219"/>
      <c r="JC60" s="219"/>
      <c r="JD60" s="219"/>
      <c r="JE60" s="219"/>
      <c r="JF60" s="219"/>
      <c r="JG60" s="219"/>
      <c r="JH60" s="219"/>
      <c r="JI60" s="219"/>
      <c r="JJ60" s="219"/>
      <c r="JK60" s="219"/>
      <c r="JL60" s="219"/>
      <c r="JM60" s="219"/>
      <c r="JN60" s="219"/>
      <c r="JO60" s="219"/>
      <c r="JP60" s="219"/>
      <c r="JQ60" s="219"/>
      <c r="JR60" s="219"/>
      <c r="JS60" s="219"/>
      <c r="JT60" s="219"/>
      <c r="JU60" s="219"/>
      <c r="JV60" s="219"/>
      <c r="JW60" s="219"/>
      <c r="JX60" s="219"/>
      <c r="JY60" s="220"/>
      <c r="JZ60" s="218"/>
      <c r="KA60" s="219"/>
      <c r="KB60" s="219"/>
      <c r="KC60" s="219"/>
      <c r="KD60" s="219"/>
      <c r="KE60" s="219"/>
      <c r="KF60" s="219"/>
      <c r="KG60" s="219"/>
      <c r="KH60" s="219"/>
      <c r="KI60" s="219"/>
      <c r="KJ60" s="219"/>
      <c r="KK60" s="219"/>
      <c r="KL60" s="219"/>
      <c r="KM60" s="219"/>
      <c r="KN60" s="219"/>
      <c r="KO60" s="219"/>
      <c r="KP60" s="219"/>
      <c r="KQ60" s="219"/>
      <c r="KR60" s="219"/>
      <c r="KS60" s="219"/>
      <c r="KT60" s="219"/>
      <c r="KU60" s="219"/>
      <c r="KV60" s="219"/>
      <c r="KW60" s="219"/>
      <c r="KX60" s="219"/>
      <c r="KY60" s="219"/>
      <c r="KZ60" s="219"/>
      <c r="LA60" s="219"/>
      <c r="LB60" s="219"/>
      <c r="LC60" s="219"/>
      <c r="LD60" s="220"/>
      <c r="LE60" s="218"/>
      <c r="LF60" s="219"/>
      <c r="LG60" s="219"/>
      <c r="LH60" s="219"/>
      <c r="LI60" s="219"/>
      <c r="LJ60" s="219"/>
      <c r="LK60" s="219"/>
      <c r="LL60" s="219"/>
      <c r="LM60" s="219"/>
      <c r="LN60" s="219"/>
      <c r="LO60" s="219"/>
      <c r="LP60" s="219"/>
      <c r="LQ60" s="219"/>
      <c r="LR60" s="219"/>
      <c r="LS60" s="219"/>
      <c r="LT60" s="219"/>
      <c r="LU60" s="219"/>
      <c r="LV60" s="219"/>
      <c r="LW60" s="219"/>
      <c r="LX60" s="219"/>
      <c r="LY60" s="219"/>
      <c r="LZ60" s="219"/>
      <c r="MA60" s="219"/>
      <c r="MB60" s="219"/>
      <c r="MC60" s="219"/>
      <c r="MD60" s="219"/>
      <c r="ME60" s="219"/>
      <c r="MF60" s="219"/>
      <c r="MG60" s="219"/>
      <c r="MH60" s="220"/>
      <c r="MI60" s="218"/>
      <c r="MJ60" s="219"/>
      <c r="MK60" s="219"/>
      <c r="ML60" s="219"/>
      <c r="MM60" s="219"/>
      <c r="MN60" s="219"/>
      <c r="MO60" s="219"/>
      <c r="MP60" s="219"/>
      <c r="MQ60" s="219"/>
      <c r="MR60" s="219"/>
      <c r="MS60" s="219"/>
      <c r="MT60" s="219"/>
      <c r="MU60" s="219"/>
      <c r="MV60" s="219"/>
      <c r="MW60" s="219"/>
      <c r="MX60" s="219"/>
      <c r="MY60" s="219"/>
      <c r="MZ60" s="219"/>
      <c r="NA60" s="219"/>
      <c r="NB60" s="219"/>
      <c r="NC60" s="219"/>
      <c r="ND60" s="219"/>
      <c r="NE60" s="219"/>
      <c r="NF60" s="219"/>
      <c r="NG60" s="219"/>
      <c r="NH60" s="219"/>
      <c r="NI60" s="219"/>
      <c r="NJ60" s="219"/>
      <c r="NK60" s="219"/>
      <c r="NL60" s="219"/>
      <c r="NM60" s="220"/>
      <c r="NN60" s="218"/>
      <c r="NO60" s="219"/>
      <c r="NP60" s="219"/>
      <c r="NQ60" s="219"/>
      <c r="NR60" s="219"/>
      <c r="NS60" s="219"/>
      <c r="NT60" s="219"/>
      <c r="NU60" s="219"/>
      <c r="NV60" s="219"/>
      <c r="NW60" s="219"/>
      <c r="NX60" s="219"/>
      <c r="NY60" s="219"/>
      <c r="NZ60" s="219"/>
      <c r="OA60" s="219"/>
      <c r="OB60" s="219"/>
      <c r="OC60" s="219"/>
      <c r="OD60" s="219"/>
      <c r="OE60" s="219"/>
      <c r="OF60" s="219"/>
      <c r="OG60" s="219"/>
      <c r="OH60" s="219"/>
      <c r="OI60" s="219"/>
      <c r="OJ60" s="219"/>
      <c r="OK60" s="219"/>
      <c r="OL60" s="219"/>
      <c r="OM60" s="219"/>
      <c r="ON60" s="219"/>
      <c r="OO60" s="219"/>
      <c r="OP60" s="219"/>
      <c r="OQ60" s="220"/>
      <c r="OR60" s="218"/>
      <c r="OS60" s="219"/>
      <c r="OT60" s="219"/>
      <c r="OU60" s="219"/>
      <c r="OV60" s="219"/>
      <c r="OW60" s="219"/>
      <c r="OX60" s="219"/>
      <c r="OY60" s="219"/>
      <c r="OZ60" s="219"/>
      <c r="PA60" s="219"/>
      <c r="PB60" s="219"/>
      <c r="PC60" s="219"/>
      <c r="PD60" s="219"/>
      <c r="PE60" s="219"/>
      <c r="PF60" s="219"/>
      <c r="PG60" s="219"/>
      <c r="PH60" s="219"/>
      <c r="PI60" s="219"/>
      <c r="PJ60" s="219"/>
      <c r="PK60" s="219"/>
      <c r="PL60" s="219"/>
      <c r="PM60" s="219"/>
      <c r="PN60" s="219"/>
      <c r="PO60" s="219"/>
      <c r="PP60" s="219"/>
      <c r="PQ60" s="219"/>
      <c r="PR60" s="219"/>
      <c r="PS60" s="219"/>
      <c r="PT60" s="219"/>
      <c r="PU60" s="219"/>
      <c r="PV60" s="220"/>
      <c r="PW60" s="218"/>
      <c r="PX60" s="219"/>
      <c r="PY60" s="219"/>
      <c r="PZ60" s="219"/>
      <c r="QA60" s="219"/>
      <c r="QB60" s="219"/>
      <c r="QC60" s="219"/>
      <c r="QD60" s="219"/>
      <c r="QE60" s="219"/>
      <c r="QF60" s="219"/>
      <c r="QG60" s="219"/>
      <c r="QH60" s="219"/>
      <c r="QI60" s="219"/>
      <c r="QJ60" s="219"/>
      <c r="QK60" s="219"/>
      <c r="QL60" s="219"/>
      <c r="QM60" s="219"/>
      <c r="QN60" s="219"/>
      <c r="QO60" s="219"/>
      <c r="QP60" s="219"/>
      <c r="QQ60" s="219"/>
      <c r="QR60" s="219"/>
      <c r="QS60" s="219"/>
      <c r="QT60" s="219"/>
      <c r="QU60" s="219"/>
      <c r="QV60" s="219"/>
      <c r="QW60" s="219"/>
      <c r="QX60" s="219"/>
      <c r="QY60" s="219"/>
      <c r="QZ60" s="219"/>
      <c r="RA60" s="220"/>
      <c r="RB60" s="218"/>
      <c r="RC60" s="219"/>
      <c r="RD60" s="219"/>
      <c r="RE60" s="219"/>
      <c r="RF60" s="219"/>
      <c r="RG60" s="219"/>
      <c r="RH60" s="219"/>
      <c r="RI60" s="219"/>
      <c r="RJ60" s="219"/>
      <c r="RK60" s="219"/>
      <c r="RL60" s="219"/>
      <c r="RM60" s="219"/>
      <c r="RN60" s="219"/>
      <c r="RO60" s="219"/>
      <c r="RP60" s="219"/>
      <c r="RQ60" s="219"/>
      <c r="RR60" s="219"/>
      <c r="RS60" s="219"/>
      <c r="RT60" s="219"/>
      <c r="RU60" s="219"/>
      <c r="RV60" s="219"/>
      <c r="RW60" s="219"/>
      <c r="RX60" s="219"/>
      <c r="RY60" s="219"/>
      <c r="RZ60" s="219"/>
      <c r="SA60" s="219"/>
      <c r="SB60" s="219"/>
      <c r="SC60" s="219"/>
      <c r="SD60" s="219"/>
      <c r="SE60" s="220"/>
      <c r="SF60" s="218"/>
      <c r="SG60" s="219"/>
      <c r="SH60" s="219"/>
      <c r="SI60" s="219"/>
      <c r="SJ60" s="219"/>
      <c r="SK60" s="219"/>
      <c r="SL60" s="219"/>
      <c r="SM60" s="219"/>
      <c r="SN60" s="219"/>
      <c r="SO60" s="219"/>
      <c r="SP60" s="219"/>
      <c r="SQ60" s="219"/>
      <c r="SR60" s="219"/>
      <c r="SS60" s="219"/>
      <c r="ST60" s="219"/>
      <c r="SU60" s="219"/>
      <c r="SV60" s="219"/>
      <c r="SW60" s="219"/>
      <c r="SX60" s="219"/>
      <c r="SY60" s="219"/>
      <c r="SZ60" s="219"/>
      <c r="TA60" s="219"/>
      <c r="TB60" s="219"/>
      <c r="TC60" s="219"/>
      <c r="TD60" s="219"/>
      <c r="TE60" s="219"/>
      <c r="TF60" s="219"/>
      <c r="TG60" s="219"/>
      <c r="TH60" s="219"/>
      <c r="TI60" s="219"/>
      <c r="TJ60" s="220"/>
      <c r="TK60" s="218"/>
      <c r="TL60" s="219"/>
      <c r="TM60" s="219"/>
      <c r="TN60" s="219"/>
      <c r="TO60" s="219"/>
      <c r="TP60" s="219"/>
      <c r="TQ60" s="219"/>
      <c r="TR60" s="219"/>
      <c r="TS60" s="219"/>
      <c r="TT60" s="219"/>
      <c r="TU60" s="219"/>
      <c r="TV60" s="219"/>
      <c r="TW60" s="219"/>
      <c r="TX60" s="219"/>
      <c r="TY60" s="219"/>
      <c r="TZ60" s="219"/>
      <c r="UA60" s="219"/>
      <c r="UB60" s="219"/>
      <c r="UC60" s="219"/>
      <c r="UD60" s="219"/>
      <c r="UE60" s="219"/>
      <c r="UF60" s="219"/>
      <c r="UG60" s="219"/>
      <c r="UH60" s="219"/>
      <c r="UI60" s="219"/>
      <c r="UJ60" s="219"/>
      <c r="UK60" s="219"/>
      <c r="UL60" s="219"/>
      <c r="UM60" s="219"/>
      <c r="UN60" s="220"/>
      <c r="UO60" s="218"/>
      <c r="UP60" s="219"/>
      <c r="UQ60" s="219"/>
      <c r="UR60" s="219"/>
      <c r="US60" s="219"/>
      <c r="UT60" s="219"/>
      <c r="UU60" s="219"/>
      <c r="UV60" s="219"/>
      <c r="UW60" s="219"/>
      <c r="UX60" s="219"/>
      <c r="UY60" s="219"/>
      <c r="UZ60" s="219"/>
      <c r="VA60" s="219"/>
      <c r="VB60" s="219"/>
      <c r="VC60" s="219"/>
      <c r="VD60" s="219"/>
      <c r="VE60" s="219"/>
      <c r="VF60" s="219"/>
      <c r="VG60" s="219"/>
      <c r="VH60" s="219"/>
      <c r="VI60" s="219"/>
      <c r="VJ60" s="219"/>
      <c r="VK60" s="219"/>
      <c r="VL60" s="219"/>
      <c r="VM60" s="219"/>
      <c r="VN60" s="219"/>
      <c r="VO60" s="219"/>
      <c r="VP60" s="219"/>
      <c r="VQ60" s="219"/>
      <c r="VR60" s="219"/>
      <c r="VS60" s="220"/>
      <c r="VT60" s="246"/>
      <c r="VU60" s="170"/>
    </row>
    <row r="61" spans="1:593" s="258" customFormat="1" ht="15.95" customHeight="1" outlineLevel="1">
      <c r="A61" s="422"/>
      <c r="B61" s="260" t="s">
        <v>1901</v>
      </c>
      <c r="C61" s="245"/>
      <c r="D61" s="244"/>
      <c r="E61" s="225">
        <f>F60+1</f>
        <v>45051</v>
      </c>
      <c r="F61" s="225">
        <f t="shared" si="13"/>
        <v>45055</v>
      </c>
      <c r="G61" s="226">
        <v>5</v>
      </c>
      <c r="H61" s="227">
        <v>0</v>
      </c>
      <c r="I61" s="225">
        <f t="shared" si="12"/>
        <v>45050</v>
      </c>
      <c r="J61" s="228">
        <f t="shared" ca="1" si="0"/>
        <v>-98</v>
      </c>
      <c r="K61" s="229">
        <f t="shared" ca="1" si="14"/>
        <v>44957</v>
      </c>
      <c r="L61" s="217"/>
      <c r="M61" s="218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20"/>
      <c r="AQ61" s="218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20"/>
      <c r="BV61" s="218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20"/>
      <c r="DA61" s="218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20"/>
      <c r="EE61" s="218"/>
      <c r="EF61" s="219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19"/>
      <c r="FD61" s="219"/>
      <c r="FE61" s="219"/>
      <c r="FF61" s="219"/>
      <c r="FG61" s="219"/>
      <c r="FH61" s="219"/>
      <c r="FI61" s="220"/>
      <c r="FJ61" s="218"/>
      <c r="FK61" s="219"/>
      <c r="FL61" s="219"/>
      <c r="FM61" s="219"/>
      <c r="FN61" s="219"/>
      <c r="FO61" s="219"/>
      <c r="FP61" s="219"/>
      <c r="FQ61" s="219"/>
      <c r="FR61" s="219"/>
      <c r="FS61" s="219"/>
      <c r="FT61" s="219"/>
      <c r="FU61" s="219"/>
      <c r="FV61" s="219"/>
      <c r="FW61" s="219"/>
      <c r="FX61" s="219"/>
      <c r="FY61" s="219"/>
      <c r="FZ61" s="219"/>
      <c r="GA61" s="219"/>
      <c r="GB61" s="219"/>
      <c r="GC61" s="219"/>
      <c r="GD61" s="219"/>
      <c r="GE61" s="219"/>
      <c r="GF61" s="219"/>
      <c r="GG61" s="219"/>
      <c r="GH61" s="219"/>
      <c r="GI61" s="219"/>
      <c r="GJ61" s="219"/>
      <c r="GK61" s="219"/>
      <c r="GL61" s="219"/>
      <c r="GM61" s="220"/>
      <c r="GN61" s="218"/>
      <c r="GO61" s="219"/>
      <c r="GP61" s="219"/>
      <c r="GQ61" s="219"/>
      <c r="GR61" s="219"/>
      <c r="GS61" s="219"/>
      <c r="GT61" s="219"/>
      <c r="GU61" s="219"/>
      <c r="GV61" s="219"/>
      <c r="GW61" s="219"/>
      <c r="GX61" s="219"/>
      <c r="GY61" s="219"/>
      <c r="GZ61" s="219"/>
      <c r="HA61" s="219"/>
      <c r="HB61" s="219"/>
      <c r="HC61" s="219"/>
      <c r="HD61" s="219"/>
      <c r="HE61" s="219"/>
      <c r="HF61" s="219"/>
      <c r="HG61" s="219"/>
      <c r="HH61" s="219"/>
      <c r="HI61" s="219"/>
      <c r="HJ61" s="219"/>
      <c r="HK61" s="219"/>
      <c r="HL61" s="219"/>
      <c r="HM61" s="219"/>
      <c r="HN61" s="219"/>
      <c r="HO61" s="219"/>
      <c r="HP61" s="219"/>
      <c r="HQ61" s="219"/>
      <c r="HR61" s="220"/>
      <c r="HS61" s="218"/>
      <c r="HT61" s="219"/>
      <c r="HU61" s="219"/>
      <c r="HV61" s="219"/>
      <c r="HW61" s="219"/>
      <c r="HX61" s="219"/>
      <c r="HY61" s="219"/>
      <c r="HZ61" s="219"/>
      <c r="IA61" s="219"/>
      <c r="IB61" s="219"/>
      <c r="IC61" s="219"/>
      <c r="ID61" s="219"/>
      <c r="IE61" s="219"/>
      <c r="IF61" s="219"/>
      <c r="IG61" s="219"/>
      <c r="IH61" s="219"/>
      <c r="II61" s="219"/>
      <c r="IJ61" s="219"/>
      <c r="IK61" s="219"/>
      <c r="IL61" s="219"/>
      <c r="IM61" s="219"/>
      <c r="IN61" s="219"/>
      <c r="IO61" s="219"/>
      <c r="IP61" s="219"/>
      <c r="IQ61" s="219"/>
      <c r="IR61" s="219"/>
      <c r="IS61" s="219"/>
      <c r="IT61" s="219"/>
      <c r="IU61" s="219"/>
      <c r="IV61" s="219"/>
      <c r="IW61" s="220"/>
      <c r="IX61" s="218"/>
      <c r="IY61" s="219"/>
      <c r="IZ61" s="219"/>
      <c r="JA61" s="219"/>
      <c r="JB61" s="219"/>
      <c r="JC61" s="219"/>
      <c r="JD61" s="219"/>
      <c r="JE61" s="219"/>
      <c r="JF61" s="219"/>
      <c r="JG61" s="219"/>
      <c r="JH61" s="219"/>
      <c r="JI61" s="219"/>
      <c r="JJ61" s="219"/>
      <c r="JK61" s="219"/>
      <c r="JL61" s="219"/>
      <c r="JM61" s="219"/>
      <c r="JN61" s="219"/>
      <c r="JO61" s="219"/>
      <c r="JP61" s="219"/>
      <c r="JQ61" s="219"/>
      <c r="JR61" s="219"/>
      <c r="JS61" s="219"/>
      <c r="JT61" s="219"/>
      <c r="JU61" s="219"/>
      <c r="JV61" s="219"/>
      <c r="JW61" s="219"/>
      <c r="JX61" s="219"/>
      <c r="JY61" s="220"/>
      <c r="JZ61" s="218"/>
      <c r="KA61" s="219"/>
      <c r="KB61" s="219"/>
      <c r="KC61" s="219"/>
      <c r="KD61" s="219"/>
      <c r="KE61" s="219"/>
      <c r="KF61" s="219"/>
      <c r="KG61" s="219"/>
      <c r="KH61" s="219"/>
      <c r="KI61" s="219"/>
      <c r="KJ61" s="219"/>
      <c r="KK61" s="219"/>
      <c r="KL61" s="219"/>
      <c r="KM61" s="219"/>
      <c r="KN61" s="219"/>
      <c r="KO61" s="219"/>
      <c r="KP61" s="219"/>
      <c r="KQ61" s="219"/>
      <c r="KR61" s="219"/>
      <c r="KS61" s="219"/>
      <c r="KT61" s="219"/>
      <c r="KU61" s="219"/>
      <c r="KV61" s="219"/>
      <c r="KW61" s="219"/>
      <c r="KX61" s="219"/>
      <c r="KY61" s="219"/>
      <c r="KZ61" s="219"/>
      <c r="LA61" s="219"/>
      <c r="LB61" s="219"/>
      <c r="LC61" s="219"/>
      <c r="LD61" s="220"/>
      <c r="LE61" s="218"/>
      <c r="LF61" s="219"/>
      <c r="LG61" s="219"/>
      <c r="LH61" s="219"/>
      <c r="LI61" s="219"/>
      <c r="LJ61" s="219"/>
      <c r="LK61" s="219"/>
      <c r="LL61" s="219"/>
      <c r="LM61" s="219"/>
      <c r="LN61" s="219"/>
      <c r="LO61" s="219"/>
      <c r="LP61" s="219"/>
      <c r="LQ61" s="219"/>
      <c r="LR61" s="219"/>
      <c r="LS61" s="219"/>
      <c r="LT61" s="219"/>
      <c r="LU61" s="219"/>
      <c r="LV61" s="219"/>
      <c r="LW61" s="219"/>
      <c r="LX61" s="219"/>
      <c r="LY61" s="219"/>
      <c r="LZ61" s="219"/>
      <c r="MA61" s="219"/>
      <c r="MB61" s="219"/>
      <c r="MC61" s="219"/>
      <c r="MD61" s="219"/>
      <c r="ME61" s="219"/>
      <c r="MF61" s="219"/>
      <c r="MG61" s="219"/>
      <c r="MH61" s="220"/>
      <c r="MI61" s="218"/>
      <c r="MJ61" s="219"/>
      <c r="MK61" s="219"/>
      <c r="ML61" s="219"/>
      <c r="MM61" s="219"/>
      <c r="MN61" s="219"/>
      <c r="MO61" s="219"/>
      <c r="MP61" s="219"/>
      <c r="MQ61" s="219"/>
      <c r="MR61" s="219"/>
      <c r="MS61" s="219"/>
      <c r="MT61" s="219"/>
      <c r="MU61" s="219"/>
      <c r="MV61" s="219"/>
      <c r="MW61" s="219"/>
      <c r="MX61" s="219"/>
      <c r="MY61" s="219"/>
      <c r="MZ61" s="219"/>
      <c r="NA61" s="219"/>
      <c r="NB61" s="219"/>
      <c r="NC61" s="219"/>
      <c r="ND61" s="219"/>
      <c r="NE61" s="219"/>
      <c r="NF61" s="219"/>
      <c r="NG61" s="219"/>
      <c r="NH61" s="219"/>
      <c r="NI61" s="219"/>
      <c r="NJ61" s="219"/>
      <c r="NK61" s="219"/>
      <c r="NL61" s="219"/>
      <c r="NM61" s="220"/>
      <c r="NN61" s="218"/>
      <c r="NO61" s="219"/>
      <c r="NP61" s="219"/>
      <c r="NQ61" s="219"/>
      <c r="NR61" s="219"/>
      <c r="NS61" s="219"/>
      <c r="NT61" s="219"/>
      <c r="NU61" s="219"/>
      <c r="NV61" s="219"/>
      <c r="NW61" s="219"/>
      <c r="NX61" s="219"/>
      <c r="NY61" s="219"/>
      <c r="NZ61" s="219"/>
      <c r="OA61" s="219"/>
      <c r="OB61" s="219"/>
      <c r="OC61" s="219"/>
      <c r="OD61" s="219"/>
      <c r="OE61" s="219"/>
      <c r="OF61" s="219"/>
      <c r="OG61" s="219"/>
      <c r="OH61" s="219"/>
      <c r="OI61" s="219"/>
      <c r="OJ61" s="219"/>
      <c r="OK61" s="219"/>
      <c r="OL61" s="219"/>
      <c r="OM61" s="219"/>
      <c r="ON61" s="219"/>
      <c r="OO61" s="219"/>
      <c r="OP61" s="219"/>
      <c r="OQ61" s="220"/>
      <c r="OR61" s="218"/>
      <c r="OS61" s="219"/>
      <c r="OT61" s="219"/>
      <c r="OU61" s="219"/>
      <c r="OV61" s="219"/>
      <c r="OW61" s="219"/>
      <c r="OX61" s="219"/>
      <c r="OY61" s="219"/>
      <c r="OZ61" s="219"/>
      <c r="PA61" s="219"/>
      <c r="PB61" s="219"/>
      <c r="PC61" s="219"/>
      <c r="PD61" s="219"/>
      <c r="PE61" s="219"/>
      <c r="PF61" s="219"/>
      <c r="PG61" s="219"/>
      <c r="PH61" s="219"/>
      <c r="PI61" s="219"/>
      <c r="PJ61" s="219"/>
      <c r="PK61" s="219"/>
      <c r="PL61" s="219"/>
      <c r="PM61" s="219"/>
      <c r="PN61" s="219"/>
      <c r="PO61" s="219"/>
      <c r="PP61" s="219"/>
      <c r="PQ61" s="219"/>
      <c r="PR61" s="219"/>
      <c r="PS61" s="219"/>
      <c r="PT61" s="219"/>
      <c r="PU61" s="219"/>
      <c r="PV61" s="220"/>
      <c r="PW61" s="218"/>
      <c r="PX61" s="219"/>
      <c r="PY61" s="219"/>
      <c r="PZ61" s="219"/>
      <c r="QA61" s="219"/>
      <c r="QB61" s="219"/>
      <c r="QC61" s="219"/>
      <c r="QD61" s="219"/>
      <c r="QE61" s="219"/>
      <c r="QF61" s="219"/>
      <c r="QG61" s="219"/>
      <c r="QH61" s="219"/>
      <c r="QI61" s="219"/>
      <c r="QJ61" s="219"/>
      <c r="QK61" s="219"/>
      <c r="QL61" s="219"/>
      <c r="QM61" s="219"/>
      <c r="QN61" s="219"/>
      <c r="QO61" s="219"/>
      <c r="QP61" s="219"/>
      <c r="QQ61" s="219"/>
      <c r="QR61" s="219"/>
      <c r="QS61" s="219"/>
      <c r="QT61" s="219"/>
      <c r="QU61" s="219"/>
      <c r="QV61" s="219"/>
      <c r="QW61" s="219"/>
      <c r="QX61" s="219"/>
      <c r="QY61" s="219"/>
      <c r="QZ61" s="219"/>
      <c r="RA61" s="220"/>
      <c r="RB61" s="218"/>
      <c r="RC61" s="219"/>
      <c r="RD61" s="219"/>
      <c r="RE61" s="219"/>
      <c r="RF61" s="219"/>
      <c r="RG61" s="219"/>
      <c r="RH61" s="219"/>
      <c r="RI61" s="219"/>
      <c r="RJ61" s="219"/>
      <c r="RK61" s="219"/>
      <c r="RL61" s="219"/>
      <c r="RM61" s="219"/>
      <c r="RN61" s="219"/>
      <c r="RO61" s="219"/>
      <c r="RP61" s="219"/>
      <c r="RQ61" s="219"/>
      <c r="RR61" s="219"/>
      <c r="RS61" s="219"/>
      <c r="RT61" s="219"/>
      <c r="RU61" s="219"/>
      <c r="RV61" s="219"/>
      <c r="RW61" s="219"/>
      <c r="RX61" s="219"/>
      <c r="RY61" s="219"/>
      <c r="RZ61" s="219"/>
      <c r="SA61" s="219"/>
      <c r="SB61" s="219"/>
      <c r="SC61" s="219"/>
      <c r="SD61" s="219"/>
      <c r="SE61" s="220"/>
      <c r="SF61" s="218"/>
      <c r="SG61" s="219"/>
      <c r="SH61" s="219"/>
      <c r="SI61" s="219"/>
      <c r="SJ61" s="219"/>
      <c r="SK61" s="219"/>
      <c r="SL61" s="219"/>
      <c r="SM61" s="219"/>
      <c r="SN61" s="219"/>
      <c r="SO61" s="219"/>
      <c r="SP61" s="219"/>
      <c r="SQ61" s="219"/>
      <c r="SR61" s="219"/>
      <c r="SS61" s="219"/>
      <c r="ST61" s="219"/>
      <c r="SU61" s="219"/>
      <c r="SV61" s="219"/>
      <c r="SW61" s="219"/>
      <c r="SX61" s="219"/>
      <c r="SY61" s="219"/>
      <c r="SZ61" s="219"/>
      <c r="TA61" s="219"/>
      <c r="TB61" s="219"/>
      <c r="TC61" s="219"/>
      <c r="TD61" s="219"/>
      <c r="TE61" s="219"/>
      <c r="TF61" s="219"/>
      <c r="TG61" s="219"/>
      <c r="TH61" s="219"/>
      <c r="TI61" s="219"/>
      <c r="TJ61" s="220"/>
      <c r="TK61" s="218"/>
      <c r="TL61" s="219"/>
      <c r="TM61" s="219"/>
      <c r="TN61" s="219"/>
      <c r="TO61" s="219"/>
      <c r="TP61" s="219"/>
      <c r="TQ61" s="219"/>
      <c r="TR61" s="219"/>
      <c r="TS61" s="219"/>
      <c r="TT61" s="219"/>
      <c r="TU61" s="219"/>
      <c r="TV61" s="219"/>
      <c r="TW61" s="219"/>
      <c r="TX61" s="219"/>
      <c r="TY61" s="219"/>
      <c r="TZ61" s="219"/>
      <c r="UA61" s="219"/>
      <c r="UB61" s="219"/>
      <c r="UC61" s="219"/>
      <c r="UD61" s="219"/>
      <c r="UE61" s="219"/>
      <c r="UF61" s="219"/>
      <c r="UG61" s="219"/>
      <c r="UH61" s="219"/>
      <c r="UI61" s="219"/>
      <c r="UJ61" s="219"/>
      <c r="UK61" s="219"/>
      <c r="UL61" s="219"/>
      <c r="UM61" s="219"/>
      <c r="UN61" s="220"/>
      <c r="UO61" s="218"/>
      <c r="UP61" s="219"/>
      <c r="UQ61" s="219"/>
      <c r="UR61" s="219"/>
      <c r="US61" s="219"/>
      <c r="UT61" s="219"/>
      <c r="UU61" s="219"/>
      <c r="UV61" s="219"/>
      <c r="UW61" s="219"/>
      <c r="UX61" s="219"/>
      <c r="UY61" s="219"/>
      <c r="UZ61" s="219"/>
      <c r="VA61" s="219"/>
      <c r="VB61" s="219"/>
      <c r="VC61" s="219"/>
      <c r="VD61" s="219"/>
      <c r="VE61" s="219"/>
      <c r="VF61" s="219"/>
      <c r="VG61" s="219"/>
      <c r="VH61" s="219"/>
      <c r="VI61" s="219"/>
      <c r="VJ61" s="219"/>
      <c r="VK61" s="219"/>
      <c r="VL61" s="219"/>
      <c r="VM61" s="219"/>
      <c r="VN61" s="219"/>
      <c r="VO61" s="219"/>
      <c r="VP61" s="219"/>
      <c r="VQ61" s="219"/>
      <c r="VR61" s="219"/>
      <c r="VS61" s="220"/>
      <c r="VT61" s="246"/>
      <c r="VU61" s="170"/>
    </row>
    <row r="62" spans="1:593" s="258" customFormat="1" ht="15.95" customHeight="1" outlineLevel="1">
      <c r="A62" s="422"/>
      <c r="B62" s="260" t="s">
        <v>1902</v>
      </c>
      <c r="C62" s="245"/>
      <c r="D62" s="244"/>
      <c r="E62" s="225">
        <f>F60+1</f>
        <v>45051</v>
      </c>
      <c r="F62" s="225">
        <f t="shared" si="13"/>
        <v>45064</v>
      </c>
      <c r="G62" s="226">
        <v>14</v>
      </c>
      <c r="H62" s="227">
        <v>0</v>
      </c>
      <c r="I62" s="225">
        <f t="shared" si="12"/>
        <v>45050</v>
      </c>
      <c r="J62" s="228">
        <f t="shared" ca="1" si="0"/>
        <v>-107</v>
      </c>
      <c r="K62" s="229">
        <f t="shared" ca="1" si="14"/>
        <v>44957</v>
      </c>
      <c r="L62" s="217"/>
      <c r="M62" s="218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20"/>
      <c r="AQ62" s="218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20"/>
      <c r="BV62" s="218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20"/>
      <c r="DA62" s="218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20"/>
      <c r="EE62" s="218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20"/>
      <c r="FJ62" s="218"/>
      <c r="FK62" s="219"/>
      <c r="FL62" s="219"/>
      <c r="FM62" s="219"/>
      <c r="FN62" s="219"/>
      <c r="FO62" s="219"/>
      <c r="FP62" s="219"/>
      <c r="FQ62" s="219"/>
      <c r="FR62" s="219"/>
      <c r="FS62" s="219"/>
      <c r="FT62" s="219"/>
      <c r="FU62" s="219"/>
      <c r="FV62" s="219"/>
      <c r="FW62" s="219"/>
      <c r="FX62" s="219"/>
      <c r="FY62" s="219"/>
      <c r="FZ62" s="219"/>
      <c r="GA62" s="219"/>
      <c r="GB62" s="219"/>
      <c r="GC62" s="219"/>
      <c r="GD62" s="219"/>
      <c r="GE62" s="219"/>
      <c r="GF62" s="219"/>
      <c r="GG62" s="219"/>
      <c r="GH62" s="219"/>
      <c r="GI62" s="219"/>
      <c r="GJ62" s="219"/>
      <c r="GK62" s="219"/>
      <c r="GL62" s="219"/>
      <c r="GM62" s="220"/>
      <c r="GN62" s="218"/>
      <c r="GO62" s="219"/>
      <c r="GP62" s="219"/>
      <c r="GQ62" s="219"/>
      <c r="GR62" s="219"/>
      <c r="GS62" s="219"/>
      <c r="GT62" s="219"/>
      <c r="GU62" s="219"/>
      <c r="GV62" s="219"/>
      <c r="GW62" s="219"/>
      <c r="GX62" s="219"/>
      <c r="GY62" s="219"/>
      <c r="GZ62" s="219"/>
      <c r="HA62" s="219"/>
      <c r="HB62" s="219"/>
      <c r="HC62" s="219"/>
      <c r="HD62" s="219"/>
      <c r="HE62" s="219"/>
      <c r="HF62" s="219"/>
      <c r="HG62" s="219"/>
      <c r="HH62" s="219"/>
      <c r="HI62" s="219"/>
      <c r="HJ62" s="219"/>
      <c r="HK62" s="219"/>
      <c r="HL62" s="219"/>
      <c r="HM62" s="219"/>
      <c r="HN62" s="219"/>
      <c r="HO62" s="219"/>
      <c r="HP62" s="219"/>
      <c r="HQ62" s="219"/>
      <c r="HR62" s="220"/>
      <c r="HS62" s="218"/>
      <c r="HT62" s="219"/>
      <c r="HU62" s="219"/>
      <c r="HV62" s="219"/>
      <c r="HW62" s="219"/>
      <c r="HX62" s="219"/>
      <c r="HY62" s="219"/>
      <c r="HZ62" s="219"/>
      <c r="IA62" s="219"/>
      <c r="IB62" s="219"/>
      <c r="IC62" s="219"/>
      <c r="ID62" s="219"/>
      <c r="IE62" s="219"/>
      <c r="IF62" s="219"/>
      <c r="IG62" s="219"/>
      <c r="IH62" s="219"/>
      <c r="II62" s="219"/>
      <c r="IJ62" s="219"/>
      <c r="IK62" s="219"/>
      <c r="IL62" s="219"/>
      <c r="IM62" s="219"/>
      <c r="IN62" s="219"/>
      <c r="IO62" s="219"/>
      <c r="IP62" s="219"/>
      <c r="IQ62" s="219"/>
      <c r="IR62" s="219"/>
      <c r="IS62" s="219"/>
      <c r="IT62" s="219"/>
      <c r="IU62" s="219"/>
      <c r="IV62" s="219"/>
      <c r="IW62" s="220"/>
      <c r="IX62" s="218"/>
      <c r="IY62" s="219"/>
      <c r="IZ62" s="219"/>
      <c r="JA62" s="219"/>
      <c r="JB62" s="219"/>
      <c r="JC62" s="219"/>
      <c r="JD62" s="219"/>
      <c r="JE62" s="219"/>
      <c r="JF62" s="219"/>
      <c r="JG62" s="219"/>
      <c r="JH62" s="219"/>
      <c r="JI62" s="219"/>
      <c r="JJ62" s="219"/>
      <c r="JK62" s="219"/>
      <c r="JL62" s="219"/>
      <c r="JM62" s="219"/>
      <c r="JN62" s="219"/>
      <c r="JO62" s="219"/>
      <c r="JP62" s="219"/>
      <c r="JQ62" s="219"/>
      <c r="JR62" s="219"/>
      <c r="JS62" s="219"/>
      <c r="JT62" s="219"/>
      <c r="JU62" s="219"/>
      <c r="JV62" s="219"/>
      <c r="JW62" s="219"/>
      <c r="JX62" s="219"/>
      <c r="JY62" s="220"/>
      <c r="JZ62" s="218"/>
      <c r="KA62" s="219"/>
      <c r="KB62" s="219"/>
      <c r="KC62" s="219"/>
      <c r="KD62" s="219"/>
      <c r="KE62" s="219"/>
      <c r="KF62" s="219"/>
      <c r="KG62" s="219"/>
      <c r="KH62" s="219"/>
      <c r="KI62" s="219"/>
      <c r="KJ62" s="219"/>
      <c r="KK62" s="219"/>
      <c r="KL62" s="219"/>
      <c r="KM62" s="219"/>
      <c r="KN62" s="219"/>
      <c r="KO62" s="219"/>
      <c r="KP62" s="219"/>
      <c r="KQ62" s="219"/>
      <c r="KR62" s="219"/>
      <c r="KS62" s="219"/>
      <c r="KT62" s="219"/>
      <c r="KU62" s="219"/>
      <c r="KV62" s="219"/>
      <c r="KW62" s="219"/>
      <c r="KX62" s="219"/>
      <c r="KY62" s="219"/>
      <c r="KZ62" s="219"/>
      <c r="LA62" s="219"/>
      <c r="LB62" s="219"/>
      <c r="LC62" s="219"/>
      <c r="LD62" s="220"/>
      <c r="LE62" s="218"/>
      <c r="LF62" s="219"/>
      <c r="LG62" s="219"/>
      <c r="LH62" s="219"/>
      <c r="LI62" s="219"/>
      <c r="LJ62" s="219"/>
      <c r="LK62" s="219"/>
      <c r="LL62" s="219"/>
      <c r="LM62" s="219"/>
      <c r="LN62" s="219"/>
      <c r="LO62" s="219"/>
      <c r="LP62" s="219"/>
      <c r="LQ62" s="219"/>
      <c r="LR62" s="219"/>
      <c r="LS62" s="219"/>
      <c r="LT62" s="219"/>
      <c r="LU62" s="219"/>
      <c r="LV62" s="219"/>
      <c r="LW62" s="219"/>
      <c r="LX62" s="219"/>
      <c r="LY62" s="219"/>
      <c r="LZ62" s="219"/>
      <c r="MA62" s="219"/>
      <c r="MB62" s="219"/>
      <c r="MC62" s="219"/>
      <c r="MD62" s="219"/>
      <c r="ME62" s="219"/>
      <c r="MF62" s="219"/>
      <c r="MG62" s="219"/>
      <c r="MH62" s="220"/>
      <c r="MI62" s="218"/>
      <c r="MJ62" s="219"/>
      <c r="MK62" s="219"/>
      <c r="ML62" s="219"/>
      <c r="MM62" s="219"/>
      <c r="MN62" s="219"/>
      <c r="MO62" s="219"/>
      <c r="MP62" s="219"/>
      <c r="MQ62" s="219"/>
      <c r="MR62" s="219"/>
      <c r="MS62" s="219"/>
      <c r="MT62" s="219"/>
      <c r="MU62" s="219"/>
      <c r="MV62" s="219"/>
      <c r="MW62" s="219"/>
      <c r="MX62" s="219"/>
      <c r="MY62" s="219"/>
      <c r="MZ62" s="219"/>
      <c r="NA62" s="219"/>
      <c r="NB62" s="219"/>
      <c r="NC62" s="219"/>
      <c r="ND62" s="219"/>
      <c r="NE62" s="219"/>
      <c r="NF62" s="219"/>
      <c r="NG62" s="219"/>
      <c r="NH62" s="219"/>
      <c r="NI62" s="219"/>
      <c r="NJ62" s="219"/>
      <c r="NK62" s="219"/>
      <c r="NL62" s="219"/>
      <c r="NM62" s="220"/>
      <c r="NN62" s="218"/>
      <c r="NO62" s="219"/>
      <c r="NP62" s="219"/>
      <c r="NQ62" s="219"/>
      <c r="NR62" s="219"/>
      <c r="NS62" s="219"/>
      <c r="NT62" s="219"/>
      <c r="NU62" s="219"/>
      <c r="NV62" s="219"/>
      <c r="NW62" s="219"/>
      <c r="NX62" s="219"/>
      <c r="NY62" s="219"/>
      <c r="NZ62" s="219"/>
      <c r="OA62" s="219"/>
      <c r="OB62" s="219"/>
      <c r="OC62" s="219"/>
      <c r="OD62" s="219"/>
      <c r="OE62" s="219"/>
      <c r="OF62" s="219"/>
      <c r="OG62" s="219"/>
      <c r="OH62" s="219"/>
      <c r="OI62" s="219"/>
      <c r="OJ62" s="219"/>
      <c r="OK62" s="219"/>
      <c r="OL62" s="219"/>
      <c r="OM62" s="219"/>
      <c r="ON62" s="219"/>
      <c r="OO62" s="219"/>
      <c r="OP62" s="219"/>
      <c r="OQ62" s="220"/>
      <c r="OR62" s="218"/>
      <c r="OS62" s="219"/>
      <c r="OT62" s="219"/>
      <c r="OU62" s="219"/>
      <c r="OV62" s="219"/>
      <c r="OW62" s="219"/>
      <c r="OX62" s="219"/>
      <c r="OY62" s="219"/>
      <c r="OZ62" s="219"/>
      <c r="PA62" s="219"/>
      <c r="PB62" s="219"/>
      <c r="PC62" s="219"/>
      <c r="PD62" s="219"/>
      <c r="PE62" s="219"/>
      <c r="PF62" s="219"/>
      <c r="PG62" s="219"/>
      <c r="PH62" s="219"/>
      <c r="PI62" s="219"/>
      <c r="PJ62" s="219"/>
      <c r="PK62" s="219"/>
      <c r="PL62" s="219"/>
      <c r="PM62" s="219"/>
      <c r="PN62" s="219"/>
      <c r="PO62" s="219"/>
      <c r="PP62" s="219"/>
      <c r="PQ62" s="219"/>
      <c r="PR62" s="219"/>
      <c r="PS62" s="219"/>
      <c r="PT62" s="219"/>
      <c r="PU62" s="219"/>
      <c r="PV62" s="220"/>
      <c r="PW62" s="218"/>
      <c r="PX62" s="219"/>
      <c r="PY62" s="219"/>
      <c r="PZ62" s="219"/>
      <c r="QA62" s="219"/>
      <c r="QB62" s="219"/>
      <c r="QC62" s="219"/>
      <c r="QD62" s="219"/>
      <c r="QE62" s="219"/>
      <c r="QF62" s="219"/>
      <c r="QG62" s="219"/>
      <c r="QH62" s="219"/>
      <c r="QI62" s="219"/>
      <c r="QJ62" s="219"/>
      <c r="QK62" s="219"/>
      <c r="QL62" s="219"/>
      <c r="QM62" s="219"/>
      <c r="QN62" s="219"/>
      <c r="QO62" s="219"/>
      <c r="QP62" s="219"/>
      <c r="QQ62" s="219"/>
      <c r="QR62" s="219"/>
      <c r="QS62" s="219"/>
      <c r="QT62" s="219"/>
      <c r="QU62" s="219"/>
      <c r="QV62" s="219"/>
      <c r="QW62" s="219"/>
      <c r="QX62" s="219"/>
      <c r="QY62" s="219"/>
      <c r="QZ62" s="219"/>
      <c r="RA62" s="220"/>
      <c r="RB62" s="218"/>
      <c r="RC62" s="219"/>
      <c r="RD62" s="219"/>
      <c r="RE62" s="219"/>
      <c r="RF62" s="219"/>
      <c r="RG62" s="219"/>
      <c r="RH62" s="219"/>
      <c r="RI62" s="219"/>
      <c r="RJ62" s="219"/>
      <c r="RK62" s="219"/>
      <c r="RL62" s="219"/>
      <c r="RM62" s="219"/>
      <c r="RN62" s="219"/>
      <c r="RO62" s="219"/>
      <c r="RP62" s="219"/>
      <c r="RQ62" s="219"/>
      <c r="RR62" s="219"/>
      <c r="RS62" s="219"/>
      <c r="RT62" s="219"/>
      <c r="RU62" s="219"/>
      <c r="RV62" s="219"/>
      <c r="RW62" s="219"/>
      <c r="RX62" s="219"/>
      <c r="RY62" s="219"/>
      <c r="RZ62" s="219"/>
      <c r="SA62" s="219"/>
      <c r="SB62" s="219"/>
      <c r="SC62" s="219"/>
      <c r="SD62" s="219"/>
      <c r="SE62" s="220"/>
      <c r="SF62" s="218"/>
      <c r="SG62" s="219"/>
      <c r="SH62" s="219"/>
      <c r="SI62" s="219"/>
      <c r="SJ62" s="219"/>
      <c r="SK62" s="219"/>
      <c r="SL62" s="219"/>
      <c r="SM62" s="219"/>
      <c r="SN62" s="219"/>
      <c r="SO62" s="219"/>
      <c r="SP62" s="219"/>
      <c r="SQ62" s="219"/>
      <c r="SR62" s="219"/>
      <c r="SS62" s="219"/>
      <c r="ST62" s="219"/>
      <c r="SU62" s="219"/>
      <c r="SV62" s="219"/>
      <c r="SW62" s="219"/>
      <c r="SX62" s="219"/>
      <c r="SY62" s="219"/>
      <c r="SZ62" s="219"/>
      <c r="TA62" s="219"/>
      <c r="TB62" s="219"/>
      <c r="TC62" s="219"/>
      <c r="TD62" s="219"/>
      <c r="TE62" s="219"/>
      <c r="TF62" s="219"/>
      <c r="TG62" s="219"/>
      <c r="TH62" s="219"/>
      <c r="TI62" s="219"/>
      <c r="TJ62" s="220"/>
      <c r="TK62" s="218"/>
      <c r="TL62" s="219"/>
      <c r="TM62" s="219"/>
      <c r="TN62" s="219"/>
      <c r="TO62" s="219"/>
      <c r="TP62" s="219"/>
      <c r="TQ62" s="219"/>
      <c r="TR62" s="219"/>
      <c r="TS62" s="219"/>
      <c r="TT62" s="219"/>
      <c r="TU62" s="219"/>
      <c r="TV62" s="219"/>
      <c r="TW62" s="219"/>
      <c r="TX62" s="219"/>
      <c r="TY62" s="219"/>
      <c r="TZ62" s="219"/>
      <c r="UA62" s="219"/>
      <c r="UB62" s="219"/>
      <c r="UC62" s="219"/>
      <c r="UD62" s="219"/>
      <c r="UE62" s="219"/>
      <c r="UF62" s="219"/>
      <c r="UG62" s="219"/>
      <c r="UH62" s="219"/>
      <c r="UI62" s="219"/>
      <c r="UJ62" s="219"/>
      <c r="UK62" s="219"/>
      <c r="UL62" s="219"/>
      <c r="UM62" s="219"/>
      <c r="UN62" s="220"/>
      <c r="UO62" s="218"/>
      <c r="UP62" s="219"/>
      <c r="UQ62" s="219"/>
      <c r="UR62" s="219"/>
      <c r="US62" s="219"/>
      <c r="UT62" s="219"/>
      <c r="UU62" s="219"/>
      <c r="UV62" s="219"/>
      <c r="UW62" s="219"/>
      <c r="UX62" s="219"/>
      <c r="UY62" s="219"/>
      <c r="UZ62" s="219"/>
      <c r="VA62" s="219"/>
      <c r="VB62" s="219"/>
      <c r="VC62" s="219"/>
      <c r="VD62" s="219"/>
      <c r="VE62" s="219"/>
      <c r="VF62" s="219"/>
      <c r="VG62" s="219"/>
      <c r="VH62" s="219"/>
      <c r="VI62" s="219"/>
      <c r="VJ62" s="219"/>
      <c r="VK62" s="219"/>
      <c r="VL62" s="219"/>
      <c r="VM62" s="219"/>
      <c r="VN62" s="219"/>
      <c r="VO62" s="219"/>
      <c r="VP62" s="219"/>
      <c r="VQ62" s="219"/>
      <c r="VR62" s="219"/>
      <c r="VS62" s="220"/>
      <c r="VT62" s="246"/>
      <c r="VU62" s="170"/>
    </row>
    <row r="63" spans="1:593" s="258" customFormat="1" ht="15.95" customHeight="1" outlineLevel="1">
      <c r="A63" s="422"/>
      <c r="B63" s="260" t="s">
        <v>1903</v>
      </c>
      <c r="C63" s="245"/>
      <c r="D63" s="244"/>
      <c r="E63" s="225">
        <f>F62+1</f>
        <v>45065</v>
      </c>
      <c r="F63" s="225">
        <f t="shared" si="13"/>
        <v>45069</v>
      </c>
      <c r="G63" s="226">
        <v>5</v>
      </c>
      <c r="H63" s="227">
        <v>0</v>
      </c>
      <c r="I63" s="225">
        <f t="shared" si="12"/>
        <v>45064</v>
      </c>
      <c r="J63" s="228">
        <f t="shared" ca="1" si="0"/>
        <v>-112</v>
      </c>
      <c r="K63" s="229">
        <f t="shared" ca="1" si="14"/>
        <v>44957</v>
      </c>
      <c r="L63" s="217"/>
      <c r="M63" s="218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20"/>
      <c r="AQ63" s="218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20"/>
      <c r="BV63" s="218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20"/>
      <c r="DA63" s="218"/>
      <c r="DB63" s="219"/>
      <c r="DC63" s="219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20"/>
      <c r="EE63" s="218"/>
      <c r="EF63" s="219"/>
      <c r="EG63" s="219"/>
      <c r="EH63" s="219"/>
      <c r="EI63" s="219"/>
      <c r="EJ63" s="219"/>
      <c r="EK63" s="219"/>
      <c r="EL63" s="219"/>
      <c r="EM63" s="219"/>
      <c r="EN63" s="219"/>
      <c r="EO63" s="219"/>
      <c r="EP63" s="219"/>
      <c r="EQ63" s="219"/>
      <c r="ER63" s="219"/>
      <c r="ES63" s="219"/>
      <c r="ET63" s="219"/>
      <c r="EU63" s="219"/>
      <c r="EV63" s="219"/>
      <c r="EW63" s="219"/>
      <c r="EX63" s="219"/>
      <c r="EY63" s="219"/>
      <c r="EZ63" s="219"/>
      <c r="FA63" s="219"/>
      <c r="FB63" s="219"/>
      <c r="FC63" s="219"/>
      <c r="FD63" s="219"/>
      <c r="FE63" s="219"/>
      <c r="FF63" s="219"/>
      <c r="FG63" s="219"/>
      <c r="FH63" s="219"/>
      <c r="FI63" s="220"/>
      <c r="FJ63" s="218"/>
      <c r="FK63" s="219"/>
      <c r="FL63" s="219"/>
      <c r="FM63" s="219"/>
      <c r="FN63" s="219"/>
      <c r="FO63" s="219"/>
      <c r="FP63" s="219"/>
      <c r="FQ63" s="219"/>
      <c r="FR63" s="219"/>
      <c r="FS63" s="219"/>
      <c r="FT63" s="219"/>
      <c r="FU63" s="219"/>
      <c r="FV63" s="219"/>
      <c r="FW63" s="219"/>
      <c r="FX63" s="219"/>
      <c r="FY63" s="219"/>
      <c r="FZ63" s="219"/>
      <c r="GA63" s="219"/>
      <c r="GB63" s="219"/>
      <c r="GC63" s="219"/>
      <c r="GD63" s="219"/>
      <c r="GE63" s="219"/>
      <c r="GF63" s="219"/>
      <c r="GG63" s="219"/>
      <c r="GH63" s="219"/>
      <c r="GI63" s="219"/>
      <c r="GJ63" s="219"/>
      <c r="GK63" s="219"/>
      <c r="GL63" s="219"/>
      <c r="GM63" s="220"/>
      <c r="GN63" s="218"/>
      <c r="GO63" s="219"/>
      <c r="GP63" s="219"/>
      <c r="GQ63" s="219"/>
      <c r="GR63" s="219"/>
      <c r="GS63" s="219"/>
      <c r="GT63" s="219"/>
      <c r="GU63" s="219"/>
      <c r="GV63" s="219"/>
      <c r="GW63" s="219"/>
      <c r="GX63" s="219"/>
      <c r="GY63" s="219"/>
      <c r="GZ63" s="219"/>
      <c r="HA63" s="219"/>
      <c r="HB63" s="219"/>
      <c r="HC63" s="219"/>
      <c r="HD63" s="219"/>
      <c r="HE63" s="219"/>
      <c r="HF63" s="219"/>
      <c r="HG63" s="219"/>
      <c r="HH63" s="219"/>
      <c r="HI63" s="219"/>
      <c r="HJ63" s="219"/>
      <c r="HK63" s="219"/>
      <c r="HL63" s="219"/>
      <c r="HM63" s="219"/>
      <c r="HN63" s="219"/>
      <c r="HO63" s="219"/>
      <c r="HP63" s="219"/>
      <c r="HQ63" s="219"/>
      <c r="HR63" s="220"/>
      <c r="HS63" s="218"/>
      <c r="HT63" s="219"/>
      <c r="HU63" s="219"/>
      <c r="HV63" s="219"/>
      <c r="HW63" s="219"/>
      <c r="HX63" s="219"/>
      <c r="HY63" s="219"/>
      <c r="HZ63" s="219"/>
      <c r="IA63" s="219"/>
      <c r="IB63" s="219"/>
      <c r="IC63" s="219"/>
      <c r="ID63" s="219"/>
      <c r="IE63" s="219"/>
      <c r="IF63" s="219"/>
      <c r="IG63" s="219"/>
      <c r="IH63" s="219"/>
      <c r="II63" s="219"/>
      <c r="IJ63" s="219"/>
      <c r="IK63" s="219"/>
      <c r="IL63" s="219"/>
      <c r="IM63" s="219"/>
      <c r="IN63" s="219"/>
      <c r="IO63" s="219"/>
      <c r="IP63" s="219"/>
      <c r="IQ63" s="219"/>
      <c r="IR63" s="219"/>
      <c r="IS63" s="219"/>
      <c r="IT63" s="219"/>
      <c r="IU63" s="219"/>
      <c r="IV63" s="219"/>
      <c r="IW63" s="220"/>
      <c r="IX63" s="218"/>
      <c r="IY63" s="219"/>
      <c r="IZ63" s="219"/>
      <c r="JA63" s="219"/>
      <c r="JB63" s="219"/>
      <c r="JC63" s="219"/>
      <c r="JD63" s="219"/>
      <c r="JE63" s="219"/>
      <c r="JF63" s="219"/>
      <c r="JG63" s="219"/>
      <c r="JH63" s="219"/>
      <c r="JI63" s="219"/>
      <c r="JJ63" s="219"/>
      <c r="JK63" s="219"/>
      <c r="JL63" s="219"/>
      <c r="JM63" s="219"/>
      <c r="JN63" s="219"/>
      <c r="JO63" s="219"/>
      <c r="JP63" s="219"/>
      <c r="JQ63" s="219"/>
      <c r="JR63" s="219"/>
      <c r="JS63" s="219"/>
      <c r="JT63" s="219"/>
      <c r="JU63" s="219"/>
      <c r="JV63" s="219"/>
      <c r="JW63" s="219"/>
      <c r="JX63" s="219"/>
      <c r="JY63" s="220"/>
      <c r="JZ63" s="218"/>
      <c r="KA63" s="219"/>
      <c r="KB63" s="219"/>
      <c r="KC63" s="219"/>
      <c r="KD63" s="219"/>
      <c r="KE63" s="219"/>
      <c r="KF63" s="219"/>
      <c r="KG63" s="219"/>
      <c r="KH63" s="219"/>
      <c r="KI63" s="219"/>
      <c r="KJ63" s="219"/>
      <c r="KK63" s="219"/>
      <c r="KL63" s="219"/>
      <c r="KM63" s="219"/>
      <c r="KN63" s="219"/>
      <c r="KO63" s="219"/>
      <c r="KP63" s="219"/>
      <c r="KQ63" s="219"/>
      <c r="KR63" s="219"/>
      <c r="KS63" s="219"/>
      <c r="KT63" s="219"/>
      <c r="KU63" s="219"/>
      <c r="KV63" s="219"/>
      <c r="KW63" s="219"/>
      <c r="KX63" s="219"/>
      <c r="KY63" s="219"/>
      <c r="KZ63" s="219"/>
      <c r="LA63" s="219"/>
      <c r="LB63" s="219"/>
      <c r="LC63" s="219"/>
      <c r="LD63" s="220"/>
      <c r="LE63" s="218"/>
      <c r="LF63" s="219"/>
      <c r="LG63" s="219"/>
      <c r="LH63" s="219"/>
      <c r="LI63" s="219"/>
      <c r="LJ63" s="219"/>
      <c r="LK63" s="219"/>
      <c r="LL63" s="219"/>
      <c r="LM63" s="219"/>
      <c r="LN63" s="219"/>
      <c r="LO63" s="219"/>
      <c r="LP63" s="219"/>
      <c r="LQ63" s="219"/>
      <c r="LR63" s="219"/>
      <c r="LS63" s="219"/>
      <c r="LT63" s="219"/>
      <c r="LU63" s="219"/>
      <c r="LV63" s="219"/>
      <c r="LW63" s="219"/>
      <c r="LX63" s="219"/>
      <c r="LY63" s="219"/>
      <c r="LZ63" s="219"/>
      <c r="MA63" s="219"/>
      <c r="MB63" s="219"/>
      <c r="MC63" s="219"/>
      <c r="MD63" s="219"/>
      <c r="ME63" s="219"/>
      <c r="MF63" s="219"/>
      <c r="MG63" s="219"/>
      <c r="MH63" s="220"/>
      <c r="MI63" s="218"/>
      <c r="MJ63" s="219"/>
      <c r="MK63" s="219"/>
      <c r="ML63" s="219"/>
      <c r="MM63" s="219"/>
      <c r="MN63" s="219"/>
      <c r="MO63" s="219"/>
      <c r="MP63" s="219"/>
      <c r="MQ63" s="219"/>
      <c r="MR63" s="219"/>
      <c r="MS63" s="219"/>
      <c r="MT63" s="219"/>
      <c r="MU63" s="219"/>
      <c r="MV63" s="219"/>
      <c r="MW63" s="219"/>
      <c r="MX63" s="219"/>
      <c r="MY63" s="219"/>
      <c r="MZ63" s="219"/>
      <c r="NA63" s="219"/>
      <c r="NB63" s="219"/>
      <c r="NC63" s="219"/>
      <c r="ND63" s="219"/>
      <c r="NE63" s="219"/>
      <c r="NF63" s="219"/>
      <c r="NG63" s="219"/>
      <c r="NH63" s="219"/>
      <c r="NI63" s="219"/>
      <c r="NJ63" s="219"/>
      <c r="NK63" s="219"/>
      <c r="NL63" s="219"/>
      <c r="NM63" s="220"/>
      <c r="NN63" s="218"/>
      <c r="NO63" s="219"/>
      <c r="NP63" s="219"/>
      <c r="NQ63" s="219"/>
      <c r="NR63" s="219"/>
      <c r="NS63" s="219"/>
      <c r="NT63" s="219"/>
      <c r="NU63" s="219"/>
      <c r="NV63" s="219"/>
      <c r="NW63" s="219"/>
      <c r="NX63" s="219"/>
      <c r="NY63" s="219"/>
      <c r="NZ63" s="219"/>
      <c r="OA63" s="219"/>
      <c r="OB63" s="219"/>
      <c r="OC63" s="219"/>
      <c r="OD63" s="219"/>
      <c r="OE63" s="219"/>
      <c r="OF63" s="219"/>
      <c r="OG63" s="219"/>
      <c r="OH63" s="219"/>
      <c r="OI63" s="219"/>
      <c r="OJ63" s="219"/>
      <c r="OK63" s="219"/>
      <c r="OL63" s="219"/>
      <c r="OM63" s="219"/>
      <c r="ON63" s="219"/>
      <c r="OO63" s="219"/>
      <c r="OP63" s="219"/>
      <c r="OQ63" s="220"/>
      <c r="OR63" s="218"/>
      <c r="OS63" s="219"/>
      <c r="OT63" s="219"/>
      <c r="OU63" s="219"/>
      <c r="OV63" s="219"/>
      <c r="OW63" s="219"/>
      <c r="OX63" s="219"/>
      <c r="OY63" s="219"/>
      <c r="OZ63" s="219"/>
      <c r="PA63" s="219"/>
      <c r="PB63" s="219"/>
      <c r="PC63" s="219"/>
      <c r="PD63" s="219"/>
      <c r="PE63" s="219"/>
      <c r="PF63" s="219"/>
      <c r="PG63" s="219"/>
      <c r="PH63" s="219"/>
      <c r="PI63" s="219"/>
      <c r="PJ63" s="219"/>
      <c r="PK63" s="219"/>
      <c r="PL63" s="219"/>
      <c r="PM63" s="219"/>
      <c r="PN63" s="219"/>
      <c r="PO63" s="219"/>
      <c r="PP63" s="219"/>
      <c r="PQ63" s="219"/>
      <c r="PR63" s="219"/>
      <c r="PS63" s="219"/>
      <c r="PT63" s="219"/>
      <c r="PU63" s="219"/>
      <c r="PV63" s="220"/>
      <c r="PW63" s="218"/>
      <c r="PX63" s="219"/>
      <c r="PY63" s="219"/>
      <c r="PZ63" s="219"/>
      <c r="QA63" s="219"/>
      <c r="QB63" s="219"/>
      <c r="QC63" s="219"/>
      <c r="QD63" s="219"/>
      <c r="QE63" s="219"/>
      <c r="QF63" s="219"/>
      <c r="QG63" s="219"/>
      <c r="QH63" s="219"/>
      <c r="QI63" s="219"/>
      <c r="QJ63" s="219"/>
      <c r="QK63" s="219"/>
      <c r="QL63" s="219"/>
      <c r="QM63" s="219"/>
      <c r="QN63" s="219"/>
      <c r="QO63" s="219"/>
      <c r="QP63" s="219"/>
      <c r="QQ63" s="219"/>
      <c r="QR63" s="219"/>
      <c r="QS63" s="219"/>
      <c r="QT63" s="219"/>
      <c r="QU63" s="219"/>
      <c r="QV63" s="219"/>
      <c r="QW63" s="219"/>
      <c r="QX63" s="219"/>
      <c r="QY63" s="219"/>
      <c r="QZ63" s="219"/>
      <c r="RA63" s="220"/>
      <c r="RB63" s="218"/>
      <c r="RC63" s="219"/>
      <c r="RD63" s="219"/>
      <c r="RE63" s="219"/>
      <c r="RF63" s="219"/>
      <c r="RG63" s="219"/>
      <c r="RH63" s="219"/>
      <c r="RI63" s="219"/>
      <c r="RJ63" s="219"/>
      <c r="RK63" s="219"/>
      <c r="RL63" s="219"/>
      <c r="RM63" s="219"/>
      <c r="RN63" s="219"/>
      <c r="RO63" s="219"/>
      <c r="RP63" s="219"/>
      <c r="RQ63" s="219"/>
      <c r="RR63" s="219"/>
      <c r="RS63" s="219"/>
      <c r="RT63" s="219"/>
      <c r="RU63" s="219"/>
      <c r="RV63" s="219"/>
      <c r="RW63" s="219"/>
      <c r="RX63" s="219"/>
      <c r="RY63" s="219"/>
      <c r="RZ63" s="219"/>
      <c r="SA63" s="219"/>
      <c r="SB63" s="219"/>
      <c r="SC63" s="219"/>
      <c r="SD63" s="219"/>
      <c r="SE63" s="220"/>
      <c r="SF63" s="218"/>
      <c r="SG63" s="219"/>
      <c r="SH63" s="219"/>
      <c r="SI63" s="219"/>
      <c r="SJ63" s="219"/>
      <c r="SK63" s="219"/>
      <c r="SL63" s="219"/>
      <c r="SM63" s="219"/>
      <c r="SN63" s="219"/>
      <c r="SO63" s="219"/>
      <c r="SP63" s="219"/>
      <c r="SQ63" s="219"/>
      <c r="SR63" s="219"/>
      <c r="SS63" s="219"/>
      <c r="ST63" s="219"/>
      <c r="SU63" s="219"/>
      <c r="SV63" s="219"/>
      <c r="SW63" s="219"/>
      <c r="SX63" s="219"/>
      <c r="SY63" s="219"/>
      <c r="SZ63" s="219"/>
      <c r="TA63" s="219"/>
      <c r="TB63" s="219"/>
      <c r="TC63" s="219"/>
      <c r="TD63" s="219"/>
      <c r="TE63" s="219"/>
      <c r="TF63" s="219"/>
      <c r="TG63" s="219"/>
      <c r="TH63" s="219"/>
      <c r="TI63" s="219"/>
      <c r="TJ63" s="220"/>
      <c r="TK63" s="218"/>
      <c r="TL63" s="219"/>
      <c r="TM63" s="219"/>
      <c r="TN63" s="219"/>
      <c r="TO63" s="219"/>
      <c r="TP63" s="219"/>
      <c r="TQ63" s="219"/>
      <c r="TR63" s="219"/>
      <c r="TS63" s="219"/>
      <c r="TT63" s="219"/>
      <c r="TU63" s="219"/>
      <c r="TV63" s="219"/>
      <c r="TW63" s="219"/>
      <c r="TX63" s="219"/>
      <c r="TY63" s="219"/>
      <c r="TZ63" s="219"/>
      <c r="UA63" s="219"/>
      <c r="UB63" s="219"/>
      <c r="UC63" s="219"/>
      <c r="UD63" s="219"/>
      <c r="UE63" s="219"/>
      <c r="UF63" s="219"/>
      <c r="UG63" s="219"/>
      <c r="UH63" s="219"/>
      <c r="UI63" s="219"/>
      <c r="UJ63" s="219"/>
      <c r="UK63" s="219"/>
      <c r="UL63" s="219"/>
      <c r="UM63" s="219"/>
      <c r="UN63" s="220"/>
      <c r="UO63" s="218"/>
      <c r="UP63" s="219"/>
      <c r="UQ63" s="219"/>
      <c r="UR63" s="219"/>
      <c r="US63" s="219"/>
      <c r="UT63" s="219"/>
      <c r="UU63" s="219"/>
      <c r="UV63" s="219"/>
      <c r="UW63" s="219"/>
      <c r="UX63" s="219"/>
      <c r="UY63" s="219"/>
      <c r="UZ63" s="219"/>
      <c r="VA63" s="219"/>
      <c r="VB63" s="219"/>
      <c r="VC63" s="219"/>
      <c r="VD63" s="219"/>
      <c r="VE63" s="219"/>
      <c r="VF63" s="219"/>
      <c r="VG63" s="219"/>
      <c r="VH63" s="219"/>
      <c r="VI63" s="219"/>
      <c r="VJ63" s="219"/>
      <c r="VK63" s="219"/>
      <c r="VL63" s="219"/>
      <c r="VM63" s="219"/>
      <c r="VN63" s="219"/>
      <c r="VO63" s="219"/>
      <c r="VP63" s="219"/>
      <c r="VQ63" s="219"/>
      <c r="VR63" s="219"/>
      <c r="VS63" s="220"/>
      <c r="VT63" s="246"/>
      <c r="VU63" s="170"/>
    </row>
    <row r="64" spans="1:593" s="258" customFormat="1" ht="15.95" customHeight="1" outlineLevel="1">
      <c r="A64" s="422"/>
      <c r="B64" s="260" t="s">
        <v>1904</v>
      </c>
      <c r="C64" s="245"/>
      <c r="D64" s="244"/>
      <c r="E64" s="225">
        <f>E63+3</f>
        <v>45068</v>
      </c>
      <c r="F64" s="225">
        <f t="shared" si="13"/>
        <v>45068</v>
      </c>
      <c r="G64" s="226">
        <v>1</v>
      </c>
      <c r="H64" s="227">
        <v>0</v>
      </c>
      <c r="I64" s="225">
        <f t="shared" si="12"/>
        <v>45067</v>
      </c>
      <c r="J64" s="228">
        <f t="shared" ca="1" si="0"/>
        <v>-111</v>
      </c>
      <c r="K64" s="229">
        <f t="shared" ca="1" si="14"/>
        <v>44957</v>
      </c>
      <c r="L64" s="217"/>
      <c r="M64" s="218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20"/>
      <c r="AQ64" s="218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20"/>
      <c r="BV64" s="218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20"/>
      <c r="DA64" s="218"/>
      <c r="DB64" s="219"/>
      <c r="DC64" s="219"/>
      <c r="DD64" s="219"/>
      <c r="DE64" s="219"/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20"/>
      <c r="EE64" s="218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19"/>
      <c r="FF64" s="219"/>
      <c r="FG64" s="219"/>
      <c r="FH64" s="219"/>
      <c r="FI64" s="220"/>
      <c r="FJ64" s="218"/>
      <c r="FK64" s="219"/>
      <c r="FL64" s="219"/>
      <c r="FM64" s="219"/>
      <c r="FN64" s="219"/>
      <c r="FO64" s="219"/>
      <c r="FP64" s="219"/>
      <c r="FQ64" s="219"/>
      <c r="FR64" s="219"/>
      <c r="FS64" s="219"/>
      <c r="FT64" s="219"/>
      <c r="FU64" s="219"/>
      <c r="FV64" s="219"/>
      <c r="FW64" s="219"/>
      <c r="FX64" s="219"/>
      <c r="FY64" s="219"/>
      <c r="FZ64" s="219"/>
      <c r="GA64" s="219"/>
      <c r="GB64" s="219"/>
      <c r="GC64" s="219"/>
      <c r="GD64" s="219"/>
      <c r="GE64" s="219"/>
      <c r="GF64" s="219"/>
      <c r="GG64" s="219"/>
      <c r="GH64" s="219"/>
      <c r="GI64" s="219"/>
      <c r="GJ64" s="219"/>
      <c r="GK64" s="219"/>
      <c r="GL64" s="219"/>
      <c r="GM64" s="220"/>
      <c r="GN64" s="218"/>
      <c r="GO64" s="219"/>
      <c r="GP64" s="219"/>
      <c r="GQ64" s="219"/>
      <c r="GR64" s="219"/>
      <c r="GS64" s="219"/>
      <c r="GT64" s="219"/>
      <c r="GU64" s="219"/>
      <c r="GV64" s="219"/>
      <c r="GW64" s="219"/>
      <c r="GX64" s="219"/>
      <c r="GY64" s="219"/>
      <c r="GZ64" s="219"/>
      <c r="HA64" s="219"/>
      <c r="HB64" s="219"/>
      <c r="HC64" s="219"/>
      <c r="HD64" s="219"/>
      <c r="HE64" s="219"/>
      <c r="HF64" s="219"/>
      <c r="HG64" s="219"/>
      <c r="HH64" s="219"/>
      <c r="HI64" s="219"/>
      <c r="HJ64" s="219"/>
      <c r="HK64" s="219"/>
      <c r="HL64" s="219"/>
      <c r="HM64" s="219"/>
      <c r="HN64" s="219"/>
      <c r="HO64" s="219"/>
      <c r="HP64" s="219"/>
      <c r="HQ64" s="219"/>
      <c r="HR64" s="220"/>
      <c r="HS64" s="218"/>
      <c r="HT64" s="219"/>
      <c r="HU64" s="219"/>
      <c r="HV64" s="219"/>
      <c r="HW64" s="219"/>
      <c r="HX64" s="219"/>
      <c r="HY64" s="219"/>
      <c r="HZ64" s="219"/>
      <c r="IA64" s="219"/>
      <c r="IB64" s="219"/>
      <c r="IC64" s="219"/>
      <c r="ID64" s="219"/>
      <c r="IE64" s="219"/>
      <c r="IF64" s="219"/>
      <c r="IG64" s="219"/>
      <c r="IH64" s="219"/>
      <c r="II64" s="219"/>
      <c r="IJ64" s="219"/>
      <c r="IK64" s="219"/>
      <c r="IL64" s="219"/>
      <c r="IM64" s="219"/>
      <c r="IN64" s="219"/>
      <c r="IO64" s="219"/>
      <c r="IP64" s="219"/>
      <c r="IQ64" s="219"/>
      <c r="IR64" s="219"/>
      <c r="IS64" s="219"/>
      <c r="IT64" s="219"/>
      <c r="IU64" s="219"/>
      <c r="IV64" s="219"/>
      <c r="IW64" s="220"/>
      <c r="IX64" s="218"/>
      <c r="IY64" s="219"/>
      <c r="IZ64" s="219"/>
      <c r="JA64" s="219"/>
      <c r="JB64" s="219"/>
      <c r="JC64" s="219"/>
      <c r="JD64" s="219"/>
      <c r="JE64" s="219"/>
      <c r="JF64" s="219"/>
      <c r="JG64" s="219"/>
      <c r="JH64" s="219"/>
      <c r="JI64" s="219"/>
      <c r="JJ64" s="219"/>
      <c r="JK64" s="219"/>
      <c r="JL64" s="219"/>
      <c r="JM64" s="219"/>
      <c r="JN64" s="219"/>
      <c r="JO64" s="219"/>
      <c r="JP64" s="219"/>
      <c r="JQ64" s="219"/>
      <c r="JR64" s="219"/>
      <c r="JS64" s="219"/>
      <c r="JT64" s="219"/>
      <c r="JU64" s="219"/>
      <c r="JV64" s="219"/>
      <c r="JW64" s="219"/>
      <c r="JX64" s="219"/>
      <c r="JY64" s="220"/>
      <c r="JZ64" s="218"/>
      <c r="KA64" s="219"/>
      <c r="KB64" s="219"/>
      <c r="KC64" s="219"/>
      <c r="KD64" s="219"/>
      <c r="KE64" s="219"/>
      <c r="KF64" s="219"/>
      <c r="KG64" s="219"/>
      <c r="KH64" s="219"/>
      <c r="KI64" s="219"/>
      <c r="KJ64" s="219"/>
      <c r="KK64" s="219"/>
      <c r="KL64" s="219"/>
      <c r="KM64" s="219"/>
      <c r="KN64" s="219"/>
      <c r="KO64" s="219"/>
      <c r="KP64" s="219"/>
      <c r="KQ64" s="219"/>
      <c r="KR64" s="219"/>
      <c r="KS64" s="219"/>
      <c r="KT64" s="219"/>
      <c r="KU64" s="219"/>
      <c r="KV64" s="219"/>
      <c r="KW64" s="219"/>
      <c r="KX64" s="219"/>
      <c r="KY64" s="219"/>
      <c r="KZ64" s="219"/>
      <c r="LA64" s="219"/>
      <c r="LB64" s="219"/>
      <c r="LC64" s="219"/>
      <c r="LD64" s="220"/>
      <c r="LE64" s="218"/>
      <c r="LF64" s="219"/>
      <c r="LG64" s="219"/>
      <c r="LH64" s="219"/>
      <c r="LI64" s="219"/>
      <c r="LJ64" s="219"/>
      <c r="LK64" s="219"/>
      <c r="LL64" s="219"/>
      <c r="LM64" s="219"/>
      <c r="LN64" s="219"/>
      <c r="LO64" s="219"/>
      <c r="LP64" s="219"/>
      <c r="LQ64" s="219"/>
      <c r="LR64" s="219"/>
      <c r="LS64" s="219"/>
      <c r="LT64" s="219"/>
      <c r="LU64" s="219"/>
      <c r="LV64" s="219"/>
      <c r="LW64" s="219"/>
      <c r="LX64" s="219"/>
      <c r="LY64" s="219"/>
      <c r="LZ64" s="219"/>
      <c r="MA64" s="219"/>
      <c r="MB64" s="219"/>
      <c r="MC64" s="219"/>
      <c r="MD64" s="219"/>
      <c r="ME64" s="219"/>
      <c r="MF64" s="219"/>
      <c r="MG64" s="219"/>
      <c r="MH64" s="220"/>
      <c r="MI64" s="218"/>
      <c r="MJ64" s="219"/>
      <c r="MK64" s="219"/>
      <c r="ML64" s="219"/>
      <c r="MM64" s="219"/>
      <c r="MN64" s="219"/>
      <c r="MO64" s="219"/>
      <c r="MP64" s="219"/>
      <c r="MQ64" s="219"/>
      <c r="MR64" s="219"/>
      <c r="MS64" s="219"/>
      <c r="MT64" s="219"/>
      <c r="MU64" s="219"/>
      <c r="MV64" s="219"/>
      <c r="MW64" s="219"/>
      <c r="MX64" s="219"/>
      <c r="MY64" s="219"/>
      <c r="MZ64" s="219"/>
      <c r="NA64" s="219"/>
      <c r="NB64" s="219"/>
      <c r="NC64" s="219"/>
      <c r="ND64" s="219"/>
      <c r="NE64" s="219"/>
      <c r="NF64" s="219"/>
      <c r="NG64" s="219"/>
      <c r="NH64" s="219"/>
      <c r="NI64" s="219"/>
      <c r="NJ64" s="219"/>
      <c r="NK64" s="219"/>
      <c r="NL64" s="219"/>
      <c r="NM64" s="220"/>
      <c r="NN64" s="218"/>
      <c r="NO64" s="219"/>
      <c r="NP64" s="219"/>
      <c r="NQ64" s="219"/>
      <c r="NR64" s="219"/>
      <c r="NS64" s="219"/>
      <c r="NT64" s="219"/>
      <c r="NU64" s="219"/>
      <c r="NV64" s="219"/>
      <c r="NW64" s="219"/>
      <c r="NX64" s="219"/>
      <c r="NY64" s="219"/>
      <c r="NZ64" s="219"/>
      <c r="OA64" s="219"/>
      <c r="OB64" s="219"/>
      <c r="OC64" s="219"/>
      <c r="OD64" s="219"/>
      <c r="OE64" s="219"/>
      <c r="OF64" s="219"/>
      <c r="OG64" s="219"/>
      <c r="OH64" s="219"/>
      <c r="OI64" s="219"/>
      <c r="OJ64" s="219"/>
      <c r="OK64" s="219"/>
      <c r="OL64" s="219"/>
      <c r="OM64" s="219"/>
      <c r="ON64" s="219"/>
      <c r="OO64" s="219"/>
      <c r="OP64" s="219"/>
      <c r="OQ64" s="220"/>
      <c r="OR64" s="218"/>
      <c r="OS64" s="219"/>
      <c r="OT64" s="219"/>
      <c r="OU64" s="219"/>
      <c r="OV64" s="219"/>
      <c r="OW64" s="219"/>
      <c r="OX64" s="219"/>
      <c r="OY64" s="219"/>
      <c r="OZ64" s="219"/>
      <c r="PA64" s="219"/>
      <c r="PB64" s="219"/>
      <c r="PC64" s="219"/>
      <c r="PD64" s="219"/>
      <c r="PE64" s="219"/>
      <c r="PF64" s="219"/>
      <c r="PG64" s="219"/>
      <c r="PH64" s="219"/>
      <c r="PI64" s="219"/>
      <c r="PJ64" s="219"/>
      <c r="PK64" s="219"/>
      <c r="PL64" s="219"/>
      <c r="PM64" s="219"/>
      <c r="PN64" s="219"/>
      <c r="PO64" s="219"/>
      <c r="PP64" s="219"/>
      <c r="PQ64" s="219"/>
      <c r="PR64" s="219"/>
      <c r="PS64" s="219"/>
      <c r="PT64" s="219"/>
      <c r="PU64" s="219"/>
      <c r="PV64" s="220"/>
      <c r="PW64" s="218"/>
      <c r="PX64" s="219"/>
      <c r="PY64" s="219"/>
      <c r="PZ64" s="219"/>
      <c r="QA64" s="219"/>
      <c r="QB64" s="219"/>
      <c r="QC64" s="219"/>
      <c r="QD64" s="219"/>
      <c r="QE64" s="219"/>
      <c r="QF64" s="219"/>
      <c r="QG64" s="219"/>
      <c r="QH64" s="219"/>
      <c r="QI64" s="219"/>
      <c r="QJ64" s="219"/>
      <c r="QK64" s="219"/>
      <c r="QL64" s="219"/>
      <c r="QM64" s="219"/>
      <c r="QN64" s="219"/>
      <c r="QO64" s="219"/>
      <c r="QP64" s="219"/>
      <c r="QQ64" s="219"/>
      <c r="QR64" s="219"/>
      <c r="QS64" s="219"/>
      <c r="QT64" s="219"/>
      <c r="QU64" s="219"/>
      <c r="QV64" s="219"/>
      <c r="QW64" s="219"/>
      <c r="QX64" s="219"/>
      <c r="QY64" s="219"/>
      <c r="QZ64" s="219"/>
      <c r="RA64" s="220"/>
      <c r="RB64" s="218"/>
      <c r="RC64" s="219"/>
      <c r="RD64" s="219"/>
      <c r="RE64" s="219"/>
      <c r="RF64" s="219"/>
      <c r="RG64" s="219"/>
      <c r="RH64" s="219"/>
      <c r="RI64" s="219"/>
      <c r="RJ64" s="219"/>
      <c r="RK64" s="219"/>
      <c r="RL64" s="219"/>
      <c r="RM64" s="219"/>
      <c r="RN64" s="219"/>
      <c r="RO64" s="219"/>
      <c r="RP64" s="219"/>
      <c r="RQ64" s="219"/>
      <c r="RR64" s="219"/>
      <c r="RS64" s="219"/>
      <c r="RT64" s="219"/>
      <c r="RU64" s="219"/>
      <c r="RV64" s="219"/>
      <c r="RW64" s="219"/>
      <c r="RX64" s="219"/>
      <c r="RY64" s="219"/>
      <c r="RZ64" s="219"/>
      <c r="SA64" s="219"/>
      <c r="SB64" s="219"/>
      <c r="SC64" s="219"/>
      <c r="SD64" s="219"/>
      <c r="SE64" s="220"/>
      <c r="SF64" s="218"/>
      <c r="SG64" s="219"/>
      <c r="SH64" s="219"/>
      <c r="SI64" s="219"/>
      <c r="SJ64" s="219"/>
      <c r="SK64" s="219"/>
      <c r="SL64" s="219"/>
      <c r="SM64" s="219"/>
      <c r="SN64" s="219"/>
      <c r="SO64" s="219"/>
      <c r="SP64" s="219"/>
      <c r="SQ64" s="219"/>
      <c r="SR64" s="219"/>
      <c r="SS64" s="219"/>
      <c r="ST64" s="219"/>
      <c r="SU64" s="219"/>
      <c r="SV64" s="219"/>
      <c r="SW64" s="219"/>
      <c r="SX64" s="219"/>
      <c r="SY64" s="219"/>
      <c r="SZ64" s="219"/>
      <c r="TA64" s="219"/>
      <c r="TB64" s="219"/>
      <c r="TC64" s="219"/>
      <c r="TD64" s="219"/>
      <c r="TE64" s="219"/>
      <c r="TF64" s="219"/>
      <c r="TG64" s="219"/>
      <c r="TH64" s="219"/>
      <c r="TI64" s="219"/>
      <c r="TJ64" s="220"/>
      <c r="TK64" s="218"/>
      <c r="TL64" s="219"/>
      <c r="TM64" s="219"/>
      <c r="TN64" s="219"/>
      <c r="TO64" s="219"/>
      <c r="TP64" s="219"/>
      <c r="TQ64" s="219"/>
      <c r="TR64" s="219"/>
      <c r="TS64" s="219"/>
      <c r="TT64" s="219"/>
      <c r="TU64" s="219"/>
      <c r="TV64" s="219"/>
      <c r="TW64" s="219"/>
      <c r="TX64" s="219"/>
      <c r="TY64" s="219"/>
      <c r="TZ64" s="219"/>
      <c r="UA64" s="219"/>
      <c r="UB64" s="219"/>
      <c r="UC64" s="219"/>
      <c r="UD64" s="219"/>
      <c r="UE64" s="219"/>
      <c r="UF64" s="219"/>
      <c r="UG64" s="219"/>
      <c r="UH64" s="219"/>
      <c r="UI64" s="219"/>
      <c r="UJ64" s="219"/>
      <c r="UK64" s="219"/>
      <c r="UL64" s="219"/>
      <c r="UM64" s="219"/>
      <c r="UN64" s="220"/>
      <c r="UO64" s="218"/>
      <c r="UP64" s="219"/>
      <c r="UQ64" s="219"/>
      <c r="UR64" s="219"/>
      <c r="US64" s="219"/>
      <c r="UT64" s="219"/>
      <c r="UU64" s="219"/>
      <c r="UV64" s="219"/>
      <c r="UW64" s="219"/>
      <c r="UX64" s="219"/>
      <c r="UY64" s="219"/>
      <c r="UZ64" s="219"/>
      <c r="VA64" s="219"/>
      <c r="VB64" s="219"/>
      <c r="VC64" s="219"/>
      <c r="VD64" s="219"/>
      <c r="VE64" s="219"/>
      <c r="VF64" s="219"/>
      <c r="VG64" s="219"/>
      <c r="VH64" s="219"/>
      <c r="VI64" s="219"/>
      <c r="VJ64" s="219"/>
      <c r="VK64" s="219"/>
      <c r="VL64" s="219"/>
      <c r="VM64" s="219"/>
      <c r="VN64" s="219"/>
      <c r="VO64" s="219"/>
      <c r="VP64" s="219"/>
      <c r="VQ64" s="219"/>
      <c r="VR64" s="219"/>
      <c r="VS64" s="220"/>
      <c r="VT64" s="246"/>
      <c r="VU64" s="170"/>
    </row>
    <row r="65" spans="1:593" s="258" customFormat="1" ht="15.95" customHeight="1" outlineLevel="1">
      <c r="A65" s="422"/>
      <c r="B65" s="260" t="s">
        <v>1905</v>
      </c>
      <c r="C65" s="245"/>
      <c r="D65" s="244"/>
      <c r="E65" s="225">
        <f>F63+1</f>
        <v>45070</v>
      </c>
      <c r="F65" s="225">
        <f t="shared" si="13"/>
        <v>45082</v>
      </c>
      <c r="G65" s="226">
        <v>13</v>
      </c>
      <c r="H65" s="227">
        <v>0</v>
      </c>
      <c r="I65" s="225">
        <f t="shared" si="12"/>
        <v>45069</v>
      </c>
      <c r="J65" s="228">
        <f t="shared" ca="1" si="0"/>
        <v>-125</v>
      </c>
      <c r="K65" s="229">
        <f t="shared" ca="1" si="14"/>
        <v>44957</v>
      </c>
      <c r="L65" s="217"/>
      <c r="M65" s="218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20"/>
      <c r="AQ65" s="218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20"/>
      <c r="BV65" s="218"/>
      <c r="BW65" s="219"/>
      <c r="BX65" s="219"/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19"/>
      <c r="CK65" s="219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19"/>
      <c r="CX65" s="219"/>
      <c r="CY65" s="219"/>
      <c r="CZ65" s="220"/>
      <c r="DA65" s="218"/>
      <c r="DB65" s="219"/>
      <c r="DC65" s="219"/>
      <c r="DD65" s="219"/>
      <c r="DE65" s="219"/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  <c r="EC65" s="219"/>
      <c r="ED65" s="220"/>
      <c r="EE65" s="218"/>
      <c r="EF65" s="219"/>
      <c r="EG65" s="219"/>
      <c r="EH65" s="219"/>
      <c r="EI65" s="219"/>
      <c r="EJ65" s="219"/>
      <c r="EK65" s="219"/>
      <c r="EL65" s="219"/>
      <c r="EM65" s="219"/>
      <c r="EN65" s="219"/>
      <c r="EO65" s="219"/>
      <c r="EP65" s="219"/>
      <c r="EQ65" s="219"/>
      <c r="ER65" s="219"/>
      <c r="ES65" s="219"/>
      <c r="ET65" s="219"/>
      <c r="EU65" s="219"/>
      <c r="EV65" s="219"/>
      <c r="EW65" s="219"/>
      <c r="EX65" s="219"/>
      <c r="EY65" s="219"/>
      <c r="EZ65" s="219"/>
      <c r="FA65" s="219"/>
      <c r="FB65" s="219"/>
      <c r="FC65" s="219"/>
      <c r="FD65" s="219"/>
      <c r="FE65" s="219"/>
      <c r="FF65" s="219"/>
      <c r="FG65" s="219"/>
      <c r="FH65" s="219"/>
      <c r="FI65" s="220"/>
      <c r="FJ65" s="218"/>
      <c r="FK65" s="219"/>
      <c r="FL65" s="219"/>
      <c r="FM65" s="219"/>
      <c r="FN65" s="219"/>
      <c r="FO65" s="219"/>
      <c r="FP65" s="219"/>
      <c r="FQ65" s="219"/>
      <c r="FR65" s="219"/>
      <c r="FS65" s="219"/>
      <c r="FT65" s="219"/>
      <c r="FU65" s="219"/>
      <c r="FV65" s="219"/>
      <c r="FW65" s="219"/>
      <c r="FX65" s="219"/>
      <c r="FY65" s="219"/>
      <c r="FZ65" s="219"/>
      <c r="GA65" s="219"/>
      <c r="GB65" s="219"/>
      <c r="GC65" s="219"/>
      <c r="GD65" s="219"/>
      <c r="GE65" s="219"/>
      <c r="GF65" s="219"/>
      <c r="GG65" s="219"/>
      <c r="GH65" s="219"/>
      <c r="GI65" s="219"/>
      <c r="GJ65" s="219"/>
      <c r="GK65" s="219"/>
      <c r="GL65" s="219"/>
      <c r="GM65" s="220"/>
      <c r="GN65" s="218"/>
      <c r="GO65" s="219"/>
      <c r="GP65" s="219"/>
      <c r="GQ65" s="219"/>
      <c r="GR65" s="219"/>
      <c r="GS65" s="219"/>
      <c r="GT65" s="219"/>
      <c r="GU65" s="219"/>
      <c r="GV65" s="219"/>
      <c r="GW65" s="219"/>
      <c r="GX65" s="219"/>
      <c r="GY65" s="219"/>
      <c r="GZ65" s="219"/>
      <c r="HA65" s="219"/>
      <c r="HB65" s="219"/>
      <c r="HC65" s="219"/>
      <c r="HD65" s="219"/>
      <c r="HE65" s="219"/>
      <c r="HF65" s="219"/>
      <c r="HG65" s="219"/>
      <c r="HH65" s="219"/>
      <c r="HI65" s="219"/>
      <c r="HJ65" s="219"/>
      <c r="HK65" s="219"/>
      <c r="HL65" s="219"/>
      <c r="HM65" s="219"/>
      <c r="HN65" s="219"/>
      <c r="HO65" s="219"/>
      <c r="HP65" s="219"/>
      <c r="HQ65" s="219"/>
      <c r="HR65" s="220"/>
      <c r="HS65" s="218"/>
      <c r="HT65" s="219"/>
      <c r="HU65" s="219"/>
      <c r="HV65" s="219"/>
      <c r="HW65" s="219"/>
      <c r="HX65" s="219"/>
      <c r="HY65" s="219"/>
      <c r="HZ65" s="219"/>
      <c r="IA65" s="219"/>
      <c r="IB65" s="219"/>
      <c r="IC65" s="219"/>
      <c r="ID65" s="219"/>
      <c r="IE65" s="219"/>
      <c r="IF65" s="219"/>
      <c r="IG65" s="219"/>
      <c r="IH65" s="219"/>
      <c r="II65" s="219"/>
      <c r="IJ65" s="219"/>
      <c r="IK65" s="219"/>
      <c r="IL65" s="219"/>
      <c r="IM65" s="219"/>
      <c r="IN65" s="219"/>
      <c r="IO65" s="219"/>
      <c r="IP65" s="219"/>
      <c r="IQ65" s="219"/>
      <c r="IR65" s="219"/>
      <c r="IS65" s="219"/>
      <c r="IT65" s="219"/>
      <c r="IU65" s="219"/>
      <c r="IV65" s="219"/>
      <c r="IW65" s="220"/>
      <c r="IX65" s="218"/>
      <c r="IY65" s="219"/>
      <c r="IZ65" s="219"/>
      <c r="JA65" s="219"/>
      <c r="JB65" s="219"/>
      <c r="JC65" s="219"/>
      <c r="JD65" s="219"/>
      <c r="JE65" s="219"/>
      <c r="JF65" s="219"/>
      <c r="JG65" s="219"/>
      <c r="JH65" s="219"/>
      <c r="JI65" s="219"/>
      <c r="JJ65" s="219"/>
      <c r="JK65" s="219"/>
      <c r="JL65" s="219"/>
      <c r="JM65" s="219"/>
      <c r="JN65" s="219"/>
      <c r="JO65" s="219"/>
      <c r="JP65" s="219"/>
      <c r="JQ65" s="219"/>
      <c r="JR65" s="219"/>
      <c r="JS65" s="219"/>
      <c r="JT65" s="219"/>
      <c r="JU65" s="219"/>
      <c r="JV65" s="219"/>
      <c r="JW65" s="219"/>
      <c r="JX65" s="219"/>
      <c r="JY65" s="220"/>
      <c r="JZ65" s="218"/>
      <c r="KA65" s="219"/>
      <c r="KB65" s="219"/>
      <c r="KC65" s="219"/>
      <c r="KD65" s="219"/>
      <c r="KE65" s="219"/>
      <c r="KF65" s="219"/>
      <c r="KG65" s="219"/>
      <c r="KH65" s="219"/>
      <c r="KI65" s="219"/>
      <c r="KJ65" s="219"/>
      <c r="KK65" s="219"/>
      <c r="KL65" s="219"/>
      <c r="KM65" s="219"/>
      <c r="KN65" s="219"/>
      <c r="KO65" s="219"/>
      <c r="KP65" s="219"/>
      <c r="KQ65" s="219"/>
      <c r="KR65" s="219"/>
      <c r="KS65" s="219"/>
      <c r="KT65" s="219"/>
      <c r="KU65" s="219"/>
      <c r="KV65" s="219"/>
      <c r="KW65" s="219"/>
      <c r="KX65" s="219"/>
      <c r="KY65" s="219"/>
      <c r="KZ65" s="219"/>
      <c r="LA65" s="219"/>
      <c r="LB65" s="219"/>
      <c r="LC65" s="219"/>
      <c r="LD65" s="220"/>
      <c r="LE65" s="218"/>
      <c r="LF65" s="219"/>
      <c r="LG65" s="219"/>
      <c r="LH65" s="219"/>
      <c r="LI65" s="219"/>
      <c r="LJ65" s="219"/>
      <c r="LK65" s="219"/>
      <c r="LL65" s="219"/>
      <c r="LM65" s="219"/>
      <c r="LN65" s="219"/>
      <c r="LO65" s="219"/>
      <c r="LP65" s="219"/>
      <c r="LQ65" s="219"/>
      <c r="LR65" s="219"/>
      <c r="LS65" s="219"/>
      <c r="LT65" s="219"/>
      <c r="LU65" s="219"/>
      <c r="LV65" s="219"/>
      <c r="LW65" s="219"/>
      <c r="LX65" s="219"/>
      <c r="LY65" s="219"/>
      <c r="LZ65" s="219"/>
      <c r="MA65" s="219"/>
      <c r="MB65" s="219"/>
      <c r="MC65" s="219"/>
      <c r="MD65" s="219"/>
      <c r="ME65" s="219"/>
      <c r="MF65" s="219"/>
      <c r="MG65" s="219"/>
      <c r="MH65" s="220"/>
      <c r="MI65" s="218"/>
      <c r="MJ65" s="219"/>
      <c r="MK65" s="219"/>
      <c r="ML65" s="219"/>
      <c r="MM65" s="219"/>
      <c r="MN65" s="219"/>
      <c r="MO65" s="219"/>
      <c r="MP65" s="219"/>
      <c r="MQ65" s="219"/>
      <c r="MR65" s="219"/>
      <c r="MS65" s="219"/>
      <c r="MT65" s="219"/>
      <c r="MU65" s="219"/>
      <c r="MV65" s="219"/>
      <c r="MW65" s="219"/>
      <c r="MX65" s="219"/>
      <c r="MY65" s="219"/>
      <c r="MZ65" s="219"/>
      <c r="NA65" s="219"/>
      <c r="NB65" s="219"/>
      <c r="NC65" s="219"/>
      <c r="ND65" s="219"/>
      <c r="NE65" s="219"/>
      <c r="NF65" s="219"/>
      <c r="NG65" s="219"/>
      <c r="NH65" s="219"/>
      <c r="NI65" s="219"/>
      <c r="NJ65" s="219"/>
      <c r="NK65" s="219"/>
      <c r="NL65" s="219"/>
      <c r="NM65" s="220"/>
      <c r="NN65" s="218"/>
      <c r="NO65" s="219"/>
      <c r="NP65" s="219"/>
      <c r="NQ65" s="219"/>
      <c r="NR65" s="219"/>
      <c r="NS65" s="219"/>
      <c r="NT65" s="219"/>
      <c r="NU65" s="219"/>
      <c r="NV65" s="219"/>
      <c r="NW65" s="219"/>
      <c r="NX65" s="219"/>
      <c r="NY65" s="219"/>
      <c r="NZ65" s="219"/>
      <c r="OA65" s="219"/>
      <c r="OB65" s="219"/>
      <c r="OC65" s="219"/>
      <c r="OD65" s="219"/>
      <c r="OE65" s="219"/>
      <c r="OF65" s="219"/>
      <c r="OG65" s="219"/>
      <c r="OH65" s="219"/>
      <c r="OI65" s="219"/>
      <c r="OJ65" s="219"/>
      <c r="OK65" s="219"/>
      <c r="OL65" s="219"/>
      <c r="OM65" s="219"/>
      <c r="ON65" s="219"/>
      <c r="OO65" s="219"/>
      <c r="OP65" s="219"/>
      <c r="OQ65" s="220"/>
      <c r="OR65" s="218"/>
      <c r="OS65" s="219"/>
      <c r="OT65" s="219"/>
      <c r="OU65" s="219"/>
      <c r="OV65" s="219"/>
      <c r="OW65" s="219"/>
      <c r="OX65" s="219"/>
      <c r="OY65" s="219"/>
      <c r="OZ65" s="219"/>
      <c r="PA65" s="219"/>
      <c r="PB65" s="219"/>
      <c r="PC65" s="219"/>
      <c r="PD65" s="219"/>
      <c r="PE65" s="219"/>
      <c r="PF65" s="219"/>
      <c r="PG65" s="219"/>
      <c r="PH65" s="219"/>
      <c r="PI65" s="219"/>
      <c r="PJ65" s="219"/>
      <c r="PK65" s="219"/>
      <c r="PL65" s="219"/>
      <c r="PM65" s="219"/>
      <c r="PN65" s="219"/>
      <c r="PO65" s="219"/>
      <c r="PP65" s="219"/>
      <c r="PQ65" s="219"/>
      <c r="PR65" s="219"/>
      <c r="PS65" s="219"/>
      <c r="PT65" s="219"/>
      <c r="PU65" s="219"/>
      <c r="PV65" s="220"/>
      <c r="PW65" s="218"/>
      <c r="PX65" s="219"/>
      <c r="PY65" s="219"/>
      <c r="PZ65" s="219"/>
      <c r="QA65" s="219"/>
      <c r="QB65" s="219"/>
      <c r="QC65" s="219"/>
      <c r="QD65" s="219"/>
      <c r="QE65" s="219"/>
      <c r="QF65" s="219"/>
      <c r="QG65" s="219"/>
      <c r="QH65" s="219"/>
      <c r="QI65" s="219"/>
      <c r="QJ65" s="219"/>
      <c r="QK65" s="219"/>
      <c r="QL65" s="219"/>
      <c r="QM65" s="219"/>
      <c r="QN65" s="219"/>
      <c r="QO65" s="219"/>
      <c r="QP65" s="219"/>
      <c r="QQ65" s="219"/>
      <c r="QR65" s="219"/>
      <c r="QS65" s="219"/>
      <c r="QT65" s="219"/>
      <c r="QU65" s="219"/>
      <c r="QV65" s="219"/>
      <c r="QW65" s="219"/>
      <c r="QX65" s="219"/>
      <c r="QY65" s="219"/>
      <c r="QZ65" s="219"/>
      <c r="RA65" s="220"/>
      <c r="RB65" s="218"/>
      <c r="RC65" s="219"/>
      <c r="RD65" s="219"/>
      <c r="RE65" s="219"/>
      <c r="RF65" s="219"/>
      <c r="RG65" s="219"/>
      <c r="RH65" s="219"/>
      <c r="RI65" s="219"/>
      <c r="RJ65" s="219"/>
      <c r="RK65" s="219"/>
      <c r="RL65" s="219"/>
      <c r="RM65" s="219"/>
      <c r="RN65" s="219"/>
      <c r="RO65" s="219"/>
      <c r="RP65" s="219"/>
      <c r="RQ65" s="219"/>
      <c r="RR65" s="219"/>
      <c r="RS65" s="219"/>
      <c r="RT65" s="219"/>
      <c r="RU65" s="219"/>
      <c r="RV65" s="219"/>
      <c r="RW65" s="219"/>
      <c r="RX65" s="219"/>
      <c r="RY65" s="219"/>
      <c r="RZ65" s="219"/>
      <c r="SA65" s="219"/>
      <c r="SB65" s="219"/>
      <c r="SC65" s="219"/>
      <c r="SD65" s="219"/>
      <c r="SE65" s="220"/>
      <c r="SF65" s="218"/>
      <c r="SG65" s="219"/>
      <c r="SH65" s="219"/>
      <c r="SI65" s="219"/>
      <c r="SJ65" s="219"/>
      <c r="SK65" s="219"/>
      <c r="SL65" s="219"/>
      <c r="SM65" s="219"/>
      <c r="SN65" s="219"/>
      <c r="SO65" s="219"/>
      <c r="SP65" s="219"/>
      <c r="SQ65" s="219"/>
      <c r="SR65" s="219"/>
      <c r="SS65" s="219"/>
      <c r="ST65" s="219"/>
      <c r="SU65" s="219"/>
      <c r="SV65" s="219"/>
      <c r="SW65" s="219"/>
      <c r="SX65" s="219"/>
      <c r="SY65" s="219"/>
      <c r="SZ65" s="219"/>
      <c r="TA65" s="219"/>
      <c r="TB65" s="219"/>
      <c r="TC65" s="219"/>
      <c r="TD65" s="219"/>
      <c r="TE65" s="219"/>
      <c r="TF65" s="219"/>
      <c r="TG65" s="219"/>
      <c r="TH65" s="219"/>
      <c r="TI65" s="219"/>
      <c r="TJ65" s="220"/>
      <c r="TK65" s="218"/>
      <c r="TL65" s="219"/>
      <c r="TM65" s="219"/>
      <c r="TN65" s="219"/>
      <c r="TO65" s="219"/>
      <c r="TP65" s="219"/>
      <c r="TQ65" s="219"/>
      <c r="TR65" s="219"/>
      <c r="TS65" s="219"/>
      <c r="TT65" s="219"/>
      <c r="TU65" s="219"/>
      <c r="TV65" s="219"/>
      <c r="TW65" s="219"/>
      <c r="TX65" s="219"/>
      <c r="TY65" s="219"/>
      <c r="TZ65" s="219"/>
      <c r="UA65" s="219"/>
      <c r="UB65" s="219"/>
      <c r="UC65" s="219"/>
      <c r="UD65" s="219"/>
      <c r="UE65" s="219"/>
      <c r="UF65" s="219"/>
      <c r="UG65" s="219"/>
      <c r="UH65" s="219"/>
      <c r="UI65" s="219"/>
      <c r="UJ65" s="219"/>
      <c r="UK65" s="219"/>
      <c r="UL65" s="219"/>
      <c r="UM65" s="219"/>
      <c r="UN65" s="220"/>
      <c r="UO65" s="218"/>
      <c r="UP65" s="219"/>
      <c r="UQ65" s="219"/>
      <c r="UR65" s="219"/>
      <c r="US65" s="219"/>
      <c r="UT65" s="219"/>
      <c r="UU65" s="219"/>
      <c r="UV65" s="219"/>
      <c r="UW65" s="219"/>
      <c r="UX65" s="219"/>
      <c r="UY65" s="219"/>
      <c r="UZ65" s="219"/>
      <c r="VA65" s="219"/>
      <c r="VB65" s="219"/>
      <c r="VC65" s="219"/>
      <c r="VD65" s="219"/>
      <c r="VE65" s="219"/>
      <c r="VF65" s="219"/>
      <c r="VG65" s="219"/>
      <c r="VH65" s="219"/>
      <c r="VI65" s="219"/>
      <c r="VJ65" s="219"/>
      <c r="VK65" s="219"/>
      <c r="VL65" s="219"/>
      <c r="VM65" s="219"/>
      <c r="VN65" s="219"/>
      <c r="VO65" s="219"/>
      <c r="VP65" s="219"/>
      <c r="VQ65" s="219"/>
      <c r="VR65" s="219"/>
      <c r="VS65" s="220"/>
      <c r="VT65" s="246"/>
      <c r="VU65" s="170"/>
    </row>
    <row r="66" spans="1:593" s="258" customFormat="1" ht="15.95" customHeight="1" outlineLevel="1">
      <c r="A66" s="422"/>
      <c r="B66" s="293" t="s">
        <v>1906</v>
      </c>
      <c r="C66" s="262"/>
      <c r="D66" s="293"/>
      <c r="E66" s="264">
        <v>45070</v>
      </c>
      <c r="F66" s="264">
        <f>E66+G66-1</f>
        <v>45083</v>
      </c>
      <c r="G66" s="265">
        <v>14</v>
      </c>
      <c r="H66" s="266">
        <v>0</v>
      </c>
      <c r="I66" s="264">
        <f t="shared" si="12"/>
        <v>45069</v>
      </c>
      <c r="J66" s="294">
        <f t="shared" ca="1" si="0"/>
        <v>-126</v>
      </c>
      <c r="K66" s="295">
        <f t="shared" ca="1" si="14"/>
        <v>44957</v>
      </c>
      <c r="L66" s="217"/>
      <c r="M66" s="218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20"/>
      <c r="AQ66" s="218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20"/>
      <c r="BV66" s="218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19"/>
      <c r="CH66" s="219"/>
      <c r="CI66" s="219"/>
      <c r="CJ66" s="219"/>
      <c r="CK66" s="219"/>
      <c r="CL66" s="219"/>
      <c r="CM66" s="219"/>
      <c r="CN66" s="219"/>
      <c r="CO66" s="219"/>
      <c r="CP66" s="219"/>
      <c r="CQ66" s="219"/>
      <c r="CR66" s="219"/>
      <c r="CS66" s="219"/>
      <c r="CT66" s="219"/>
      <c r="CU66" s="219"/>
      <c r="CV66" s="219"/>
      <c r="CW66" s="219"/>
      <c r="CX66" s="219"/>
      <c r="CY66" s="219"/>
      <c r="CZ66" s="220"/>
      <c r="DA66" s="218"/>
      <c r="DB66" s="219"/>
      <c r="DC66" s="219"/>
      <c r="DD66" s="219"/>
      <c r="DE66" s="219"/>
      <c r="DF66" s="219"/>
      <c r="DG66" s="219"/>
      <c r="DH66" s="219"/>
      <c r="DI66" s="219"/>
      <c r="DJ66" s="219"/>
      <c r="DK66" s="219"/>
      <c r="DL66" s="219"/>
      <c r="DM66" s="219"/>
      <c r="DN66" s="219"/>
      <c r="DO66" s="219"/>
      <c r="DP66" s="219"/>
      <c r="DQ66" s="219"/>
      <c r="DR66" s="219"/>
      <c r="DS66" s="219"/>
      <c r="DT66" s="219"/>
      <c r="DU66" s="219"/>
      <c r="DV66" s="219"/>
      <c r="DW66" s="219"/>
      <c r="DX66" s="219"/>
      <c r="DY66" s="219"/>
      <c r="DZ66" s="219"/>
      <c r="EA66" s="219"/>
      <c r="EB66" s="219"/>
      <c r="EC66" s="219"/>
      <c r="ED66" s="220"/>
      <c r="EE66" s="218"/>
      <c r="EF66" s="219"/>
      <c r="EG66" s="219"/>
      <c r="EH66" s="219"/>
      <c r="EI66" s="219"/>
      <c r="EJ66" s="219"/>
      <c r="EK66" s="219"/>
      <c r="EL66" s="219"/>
      <c r="EM66" s="219"/>
      <c r="EN66" s="219"/>
      <c r="EO66" s="219"/>
      <c r="EP66" s="219"/>
      <c r="EQ66" s="219"/>
      <c r="ER66" s="219"/>
      <c r="ES66" s="219"/>
      <c r="ET66" s="219"/>
      <c r="EU66" s="219"/>
      <c r="EV66" s="219"/>
      <c r="EW66" s="219"/>
      <c r="EX66" s="219"/>
      <c r="EY66" s="219"/>
      <c r="EZ66" s="219"/>
      <c r="FA66" s="219"/>
      <c r="FB66" s="219"/>
      <c r="FC66" s="219"/>
      <c r="FD66" s="219"/>
      <c r="FE66" s="219"/>
      <c r="FF66" s="219"/>
      <c r="FG66" s="219"/>
      <c r="FH66" s="219"/>
      <c r="FI66" s="220"/>
      <c r="FJ66" s="218"/>
      <c r="FK66" s="219"/>
      <c r="FL66" s="219"/>
      <c r="FM66" s="219"/>
      <c r="FN66" s="219"/>
      <c r="FO66" s="219"/>
      <c r="FP66" s="219"/>
      <c r="FQ66" s="219"/>
      <c r="FR66" s="219"/>
      <c r="FS66" s="219"/>
      <c r="FT66" s="219"/>
      <c r="FU66" s="219"/>
      <c r="FV66" s="219"/>
      <c r="FW66" s="219"/>
      <c r="FX66" s="219"/>
      <c r="FY66" s="219"/>
      <c r="FZ66" s="219"/>
      <c r="GA66" s="219"/>
      <c r="GB66" s="219"/>
      <c r="GC66" s="219"/>
      <c r="GD66" s="219"/>
      <c r="GE66" s="219"/>
      <c r="GF66" s="219"/>
      <c r="GG66" s="219"/>
      <c r="GH66" s="219"/>
      <c r="GI66" s="219"/>
      <c r="GJ66" s="219"/>
      <c r="GK66" s="219"/>
      <c r="GL66" s="219"/>
      <c r="GM66" s="220"/>
      <c r="GN66" s="218"/>
      <c r="GO66" s="219"/>
      <c r="GP66" s="219"/>
      <c r="GQ66" s="219"/>
      <c r="GR66" s="219"/>
      <c r="GS66" s="219"/>
      <c r="GT66" s="219"/>
      <c r="GU66" s="219"/>
      <c r="GV66" s="219"/>
      <c r="GW66" s="219"/>
      <c r="GX66" s="219"/>
      <c r="GY66" s="219"/>
      <c r="GZ66" s="219"/>
      <c r="HA66" s="219"/>
      <c r="HB66" s="219"/>
      <c r="HC66" s="219"/>
      <c r="HD66" s="219"/>
      <c r="HE66" s="219"/>
      <c r="HF66" s="219"/>
      <c r="HG66" s="219"/>
      <c r="HH66" s="219"/>
      <c r="HI66" s="219"/>
      <c r="HJ66" s="219"/>
      <c r="HK66" s="219"/>
      <c r="HL66" s="219"/>
      <c r="HM66" s="219"/>
      <c r="HN66" s="219"/>
      <c r="HO66" s="219"/>
      <c r="HP66" s="219"/>
      <c r="HQ66" s="219"/>
      <c r="HR66" s="220"/>
      <c r="HS66" s="218"/>
      <c r="HT66" s="219"/>
      <c r="HU66" s="219"/>
      <c r="HV66" s="219"/>
      <c r="HW66" s="219"/>
      <c r="HX66" s="219"/>
      <c r="HY66" s="219"/>
      <c r="HZ66" s="219"/>
      <c r="IA66" s="219"/>
      <c r="IB66" s="219"/>
      <c r="IC66" s="219"/>
      <c r="ID66" s="219"/>
      <c r="IE66" s="219"/>
      <c r="IF66" s="219"/>
      <c r="IG66" s="219"/>
      <c r="IH66" s="219"/>
      <c r="II66" s="219"/>
      <c r="IJ66" s="219"/>
      <c r="IK66" s="219"/>
      <c r="IL66" s="219"/>
      <c r="IM66" s="219"/>
      <c r="IN66" s="219"/>
      <c r="IO66" s="219"/>
      <c r="IP66" s="219"/>
      <c r="IQ66" s="219"/>
      <c r="IR66" s="219"/>
      <c r="IS66" s="219"/>
      <c r="IT66" s="219"/>
      <c r="IU66" s="219"/>
      <c r="IV66" s="219"/>
      <c r="IW66" s="220"/>
      <c r="IX66" s="218"/>
      <c r="IY66" s="219"/>
      <c r="IZ66" s="219"/>
      <c r="JA66" s="219"/>
      <c r="JB66" s="219"/>
      <c r="JC66" s="219"/>
      <c r="JD66" s="219"/>
      <c r="JE66" s="219"/>
      <c r="JF66" s="219"/>
      <c r="JG66" s="219"/>
      <c r="JH66" s="219"/>
      <c r="JI66" s="219"/>
      <c r="JJ66" s="219"/>
      <c r="JK66" s="219"/>
      <c r="JL66" s="219"/>
      <c r="JM66" s="219"/>
      <c r="JN66" s="219"/>
      <c r="JO66" s="219"/>
      <c r="JP66" s="219"/>
      <c r="JQ66" s="219"/>
      <c r="JR66" s="219"/>
      <c r="JS66" s="219"/>
      <c r="JT66" s="219"/>
      <c r="JU66" s="219"/>
      <c r="JV66" s="219"/>
      <c r="JW66" s="219"/>
      <c r="JX66" s="219"/>
      <c r="JY66" s="220"/>
      <c r="JZ66" s="218"/>
      <c r="KA66" s="219"/>
      <c r="KB66" s="219"/>
      <c r="KC66" s="219"/>
      <c r="KD66" s="219"/>
      <c r="KE66" s="219"/>
      <c r="KF66" s="219"/>
      <c r="KG66" s="219"/>
      <c r="KH66" s="219"/>
      <c r="KI66" s="219"/>
      <c r="KJ66" s="219"/>
      <c r="KK66" s="219"/>
      <c r="KL66" s="219"/>
      <c r="KM66" s="219"/>
      <c r="KN66" s="219"/>
      <c r="KO66" s="219"/>
      <c r="KP66" s="219"/>
      <c r="KQ66" s="219"/>
      <c r="KR66" s="219"/>
      <c r="KS66" s="219"/>
      <c r="KT66" s="219"/>
      <c r="KU66" s="219"/>
      <c r="KV66" s="219"/>
      <c r="KW66" s="219"/>
      <c r="KX66" s="219"/>
      <c r="KY66" s="219"/>
      <c r="KZ66" s="219"/>
      <c r="LA66" s="219"/>
      <c r="LB66" s="219"/>
      <c r="LC66" s="219"/>
      <c r="LD66" s="220"/>
      <c r="LE66" s="218"/>
      <c r="LF66" s="219"/>
      <c r="LG66" s="219"/>
      <c r="LH66" s="219"/>
      <c r="LI66" s="219"/>
      <c r="LJ66" s="219"/>
      <c r="LK66" s="219"/>
      <c r="LL66" s="219"/>
      <c r="LM66" s="219"/>
      <c r="LN66" s="219"/>
      <c r="LO66" s="219"/>
      <c r="LP66" s="219"/>
      <c r="LQ66" s="219"/>
      <c r="LR66" s="219"/>
      <c r="LS66" s="219"/>
      <c r="LT66" s="219"/>
      <c r="LU66" s="219"/>
      <c r="LV66" s="219"/>
      <c r="LW66" s="219"/>
      <c r="LX66" s="219"/>
      <c r="LY66" s="219"/>
      <c r="LZ66" s="219"/>
      <c r="MA66" s="219"/>
      <c r="MB66" s="219"/>
      <c r="MC66" s="219"/>
      <c r="MD66" s="219"/>
      <c r="ME66" s="219"/>
      <c r="MF66" s="219"/>
      <c r="MG66" s="219"/>
      <c r="MH66" s="220"/>
      <c r="MI66" s="218"/>
      <c r="MJ66" s="219"/>
      <c r="MK66" s="219"/>
      <c r="ML66" s="219"/>
      <c r="MM66" s="219"/>
      <c r="MN66" s="219"/>
      <c r="MO66" s="219"/>
      <c r="MP66" s="219"/>
      <c r="MQ66" s="219"/>
      <c r="MR66" s="219"/>
      <c r="MS66" s="219"/>
      <c r="MT66" s="219"/>
      <c r="MU66" s="219"/>
      <c r="MV66" s="219"/>
      <c r="MW66" s="219"/>
      <c r="MX66" s="219"/>
      <c r="MY66" s="219"/>
      <c r="MZ66" s="219"/>
      <c r="NA66" s="219"/>
      <c r="NB66" s="219"/>
      <c r="NC66" s="219"/>
      <c r="ND66" s="219"/>
      <c r="NE66" s="219"/>
      <c r="NF66" s="219"/>
      <c r="NG66" s="219"/>
      <c r="NH66" s="219"/>
      <c r="NI66" s="219"/>
      <c r="NJ66" s="219"/>
      <c r="NK66" s="219"/>
      <c r="NL66" s="219"/>
      <c r="NM66" s="220"/>
      <c r="NN66" s="218"/>
      <c r="NO66" s="219"/>
      <c r="NP66" s="219"/>
      <c r="NQ66" s="219"/>
      <c r="NR66" s="219"/>
      <c r="NS66" s="219"/>
      <c r="NT66" s="219"/>
      <c r="NU66" s="219"/>
      <c r="NV66" s="219"/>
      <c r="NW66" s="219"/>
      <c r="NX66" s="219"/>
      <c r="NY66" s="219"/>
      <c r="NZ66" s="219"/>
      <c r="OA66" s="219"/>
      <c r="OB66" s="219"/>
      <c r="OC66" s="219"/>
      <c r="OD66" s="219"/>
      <c r="OE66" s="219"/>
      <c r="OF66" s="219"/>
      <c r="OG66" s="219"/>
      <c r="OH66" s="219"/>
      <c r="OI66" s="219"/>
      <c r="OJ66" s="219"/>
      <c r="OK66" s="219"/>
      <c r="OL66" s="219"/>
      <c r="OM66" s="219"/>
      <c r="ON66" s="219"/>
      <c r="OO66" s="219"/>
      <c r="OP66" s="219"/>
      <c r="OQ66" s="220"/>
      <c r="OR66" s="218"/>
      <c r="OS66" s="219"/>
      <c r="OT66" s="219"/>
      <c r="OU66" s="219"/>
      <c r="OV66" s="219"/>
      <c r="OW66" s="219"/>
      <c r="OX66" s="219"/>
      <c r="OY66" s="219"/>
      <c r="OZ66" s="219"/>
      <c r="PA66" s="219"/>
      <c r="PB66" s="219"/>
      <c r="PC66" s="219"/>
      <c r="PD66" s="219"/>
      <c r="PE66" s="219"/>
      <c r="PF66" s="219"/>
      <c r="PG66" s="219"/>
      <c r="PH66" s="219"/>
      <c r="PI66" s="219"/>
      <c r="PJ66" s="219"/>
      <c r="PK66" s="219"/>
      <c r="PL66" s="219"/>
      <c r="PM66" s="219"/>
      <c r="PN66" s="219"/>
      <c r="PO66" s="219"/>
      <c r="PP66" s="219"/>
      <c r="PQ66" s="219"/>
      <c r="PR66" s="219"/>
      <c r="PS66" s="219"/>
      <c r="PT66" s="219"/>
      <c r="PU66" s="219"/>
      <c r="PV66" s="220"/>
      <c r="PW66" s="218"/>
      <c r="PX66" s="219"/>
      <c r="PY66" s="219"/>
      <c r="PZ66" s="219"/>
      <c r="QA66" s="219"/>
      <c r="QB66" s="219"/>
      <c r="QC66" s="219"/>
      <c r="QD66" s="219"/>
      <c r="QE66" s="219"/>
      <c r="QF66" s="219"/>
      <c r="QG66" s="219"/>
      <c r="QH66" s="219"/>
      <c r="QI66" s="219"/>
      <c r="QJ66" s="219"/>
      <c r="QK66" s="219"/>
      <c r="QL66" s="219"/>
      <c r="QM66" s="219"/>
      <c r="QN66" s="219"/>
      <c r="QO66" s="219"/>
      <c r="QP66" s="219"/>
      <c r="QQ66" s="219"/>
      <c r="QR66" s="219"/>
      <c r="QS66" s="219"/>
      <c r="QT66" s="219"/>
      <c r="QU66" s="219"/>
      <c r="QV66" s="219"/>
      <c r="QW66" s="219"/>
      <c r="QX66" s="219"/>
      <c r="QY66" s="219"/>
      <c r="QZ66" s="219"/>
      <c r="RA66" s="220"/>
      <c r="RB66" s="218"/>
      <c r="RC66" s="219"/>
      <c r="RD66" s="219"/>
      <c r="RE66" s="219"/>
      <c r="RF66" s="219"/>
      <c r="RG66" s="219"/>
      <c r="RH66" s="219"/>
      <c r="RI66" s="219"/>
      <c r="RJ66" s="219"/>
      <c r="RK66" s="219"/>
      <c r="RL66" s="219"/>
      <c r="RM66" s="219"/>
      <c r="RN66" s="219"/>
      <c r="RO66" s="219"/>
      <c r="RP66" s="219"/>
      <c r="RQ66" s="219"/>
      <c r="RR66" s="219"/>
      <c r="RS66" s="219"/>
      <c r="RT66" s="219"/>
      <c r="RU66" s="219"/>
      <c r="RV66" s="219"/>
      <c r="RW66" s="219"/>
      <c r="RX66" s="219"/>
      <c r="RY66" s="219"/>
      <c r="RZ66" s="219"/>
      <c r="SA66" s="219"/>
      <c r="SB66" s="219"/>
      <c r="SC66" s="219"/>
      <c r="SD66" s="219"/>
      <c r="SE66" s="220"/>
      <c r="SF66" s="218"/>
      <c r="SG66" s="219"/>
      <c r="SH66" s="219"/>
      <c r="SI66" s="219"/>
      <c r="SJ66" s="219"/>
      <c r="SK66" s="219"/>
      <c r="SL66" s="219"/>
      <c r="SM66" s="219"/>
      <c r="SN66" s="219"/>
      <c r="SO66" s="219"/>
      <c r="SP66" s="219"/>
      <c r="SQ66" s="219"/>
      <c r="SR66" s="219"/>
      <c r="SS66" s="219"/>
      <c r="ST66" s="219"/>
      <c r="SU66" s="219"/>
      <c r="SV66" s="219"/>
      <c r="SW66" s="219"/>
      <c r="SX66" s="219"/>
      <c r="SY66" s="219"/>
      <c r="SZ66" s="219"/>
      <c r="TA66" s="219"/>
      <c r="TB66" s="219"/>
      <c r="TC66" s="219"/>
      <c r="TD66" s="219"/>
      <c r="TE66" s="219"/>
      <c r="TF66" s="219"/>
      <c r="TG66" s="219"/>
      <c r="TH66" s="219"/>
      <c r="TI66" s="219"/>
      <c r="TJ66" s="220"/>
      <c r="TK66" s="218"/>
      <c r="TL66" s="219"/>
      <c r="TM66" s="219"/>
      <c r="TN66" s="219"/>
      <c r="TO66" s="219"/>
      <c r="TP66" s="219"/>
      <c r="TQ66" s="219"/>
      <c r="TR66" s="219"/>
      <c r="TS66" s="219"/>
      <c r="TT66" s="219"/>
      <c r="TU66" s="219"/>
      <c r="TV66" s="219"/>
      <c r="TW66" s="219"/>
      <c r="TX66" s="219"/>
      <c r="TY66" s="219"/>
      <c r="TZ66" s="219"/>
      <c r="UA66" s="219"/>
      <c r="UB66" s="219"/>
      <c r="UC66" s="219"/>
      <c r="UD66" s="219"/>
      <c r="UE66" s="219"/>
      <c r="UF66" s="219"/>
      <c r="UG66" s="219"/>
      <c r="UH66" s="219"/>
      <c r="UI66" s="219"/>
      <c r="UJ66" s="219"/>
      <c r="UK66" s="219"/>
      <c r="UL66" s="219"/>
      <c r="UM66" s="219"/>
      <c r="UN66" s="220"/>
      <c r="UO66" s="218"/>
      <c r="UP66" s="219"/>
      <c r="UQ66" s="219"/>
      <c r="UR66" s="219"/>
      <c r="US66" s="219"/>
      <c r="UT66" s="219"/>
      <c r="UU66" s="219"/>
      <c r="UV66" s="219"/>
      <c r="UW66" s="219"/>
      <c r="UX66" s="219"/>
      <c r="UY66" s="219"/>
      <c r="UZ66" s="219"/>
      <c r="VA66" s="219"/>
      <c r="VB66" s="219"/>
      <c r="VC66" s="219"/>
      <c r="VD66" s="219"/>
      <c r="VE66" s="219"/>
      <c r="VF66" s="219"/>
      <c r="VG66" s="219"/>
      <c r="VH66" s="219"/>
      <c r="VI66" s="219"/>
      <c r="VJ66" s="219"/>
      <c r="VK66" s="219"/>
      <c r="VL66" s="219"/>
      <c r="VM66" s="219"/>
      <c r="VN66" s="219"/>
      <c r="VO66" s="219"/>
      <c r="VP66" s="219"/>
      <c r="VQ66" s="219"/>
      <c r="VR66" s="219"/>
      <c r="VS66" s="220"/>
      <c r="VT66" s="246"/>
      <c r="VU66" s="170"/>
    </row>
    <row r="67" spans="1:593" s="258" customFormat="1" ht="15.95" customHeight="1">
      <c r="A67" s="422"/>
      <c r="B67" s="257" t="s">
        <v>1907</v>
      </c>
      <c r="C67" s="257"/>
      <c r="D67" s="257"/>
      <c r="E67" s="212">
        <f>MIN(E68:E69)</f>
        <v>45083</v>
      </c>
      <c r="F67" s="212">
        <f>MAX(F68:F69)</f>
        <v>45102</v>
      </c>
      <c r="G67" s="213">
        <f>F67-E67+1</f>
        <v>20</v>
      </c>
      <c r="H67" s="214">
        <f>AVERAGE(H68:H69)</f>
        <v>0</v>
      </c>
      <c r="I67" s="212">
        <f t="shared" si="12"/>
        <v>45082</v>
      </c>
      <c r="J67" s="215">
        <f t="shared" ca="1" si="0"/>
        <v>-145</v>
      </c>
      <c r="K67" s="216">
        <f ca="1">MAX(K68:K69)</f>
        <v>44957</v>
      </c>
      <c r="L67" s="217"/>
      <c r="M67" s="218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20"/>
      <c r="AQ67" s="218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20"/>
      <c r="BV67" s="218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20"/>
      <c r="DA67" s="218"/>
      <c r="DB67" s="219"/>
      <c r="DC67" s="219"/>
      <c r="DD67" s="219"/>
      <c r="DE67" s="219"/>
      <c r="DF67" s="219"/>
      <c r="DG67" s="219"/>
      <c r="DH67" s="219"/>
      <c r="DI67" s="219"/>
      <c r="DJ67" s="219"/>
      <c r="DK67" s="219"/>
      <c r="DL67" s="219"/>
      <c r="DM67" s="219"/>
      <c r="DN67" s="219"/>
      <c r="DO67" s="219"/>
      <c r="DP67" s="219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219"/>
      <c r="EB67" s="219"/>
      <c r="EC67" s="219"/>
      <c r="ED67" s="220"/>
      <c r="EE67" s="218"/>
      <c r="EF67" s="219"/>
      <c r="EG67" s="219"/>
      <c r="EH67" s="219"/>
      <c r="EI67" s="219"/>
      <c r="EJ67" s="219"/>
      <c r="EK67" s="219"/>
      <c r="EL67" s="219"/>
      <c r="EM67" s="219"/>
      <c r="EN67" s="219"/>
      <c r="EO67" s="219"/>
      <c r="EP67" s="219"/>
      <c r="EQ67" s="219"/>
      <c r="ER67" s="219"/>
      <c r="ES67" s="219"/>
      <c r="ET67" s="219"/>
      <c r="EU67" s="219"/>
      <c r="EV67" s="219"/>
      <c r="EW67" s="219"/>
      <c r="EX67" s="219"/>
      <c r="EY67" s="219"/>
      <c r="EZ67" s="219"/>
      <c r="FA67" s="219"/>
      <c r="FB67" s="219"/>
      <c r="FC67" s="219"/>
      <c r="FD67" s="219"/>
      <c r="FE67" s="219"/>
      <c r="FF67" s="219"/>
      <c r="FG67" s="219"/>
      <c r="FH67" s="219"/>
      <c r="FI67" s="220"/>
      <c r="FJ67" s="218"/>
      <c r="FK67" s="219"/>
      <c r="FL67" s="219"/>
      <c r="FM67" s="219"/>
      <c r="FN67" s="219"/>
      <c r="FO67" s="219"/>
      <c r="FP67" s="219"/>
      <c r="FQ67" s="219"/>
      <c r="FR67" s="219"/>
      <c r="FS67" s="219"/>
      <c r="FT67" s="219"/>
      <c r="FU67" s="219"/>
      <c r="FV67" s="219"/>
      <c r="FW67" s="219"/>
      <c r="FX67" s="219"/>
      <c r="FY67" s="219"/>
      <c r="FZ67" s="219"/>
      <c r="GA67" s="219"/>
      <c r="GB67" s="219"/>
      <c r="GC67" s="219"/>
      <c r="GD67" s="219"/>
      <c r="GE67" s="219"/>
      <c r="GF67" s="219"/>
      <c r="GG67" s="219"/>
      <c r="GH67" s="219"/>
      <c r="GI67" s="219"/>
      <c r="GJ67" s="219"/>
      <c r="GK67" s="219"/>
      <c r="GL67" s="219"/>
      <c r="GM67" s="220"/>
      <c r="GN67" s="218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20"/>
      <c r="HS67" s="218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20"/>
      <c r="IX67" s="218"/>
      <c r="IY67" s="219"/>
      <c r="IZ67" s="219"/>
      <c r="JA67" s="219"/>
      <c r="JB67" s="219"/>
      <c r="JC67" s="219"/>
      <c r="JD67" s="219"/>
      <c r="JE67" s="219"/>
      <c r="JF67" s="219"/>
      <c r="JG67" s="219"/>
      <c r="JH67" s="219"/>
      <c r="JI67" s="219"/>
      <c r="JJ67" s="219"/>
      <c r="JK67" s="219"/>
      <c r="JL67" s="219"/>
      <c r="JM67" s="219"/>
      <c r="JN67" s="219"/>
      <c r="JO67" s="219"/>
      <c r="JP67" s="219"/>
      <c r="JQ67" s="219"/>
      <c r="JR67" s="219"/>
      <c r="JS67" s="219"/>
      <c r="JT67" s="219"/>
      <c r="JU67" s="219"/>
      <c r="JV67" s="219"/>
      <c r="JW67" s="219"/>
      <c r="JX67" s="219"/>
      <c r="JY67" s="220"/>
      <c r="JZ67" s="218"/>
      <c r="KA67" s="219"/>
      <c r="KB67" s="219"/>
      <c r="KC67" s="219"/>
      <c r="KD67" s="219"/>
      <c r="KE67" s="219"/>
      <c r="KF67" s="219"/>
      <c r="KG67" s="219"/>
      <c r="KH67" s="219"/>
      <c r="KI67" s="219"/>
      <c r="KJ67" s="219"/>
      <c r="KK67" s="219"/>
      <c r="KL67" s="219"/>
      <c r="KM67" s="219"/>
      <c r="KN67" s="219"/>
      <c r="KO67" s="219"/>
      <c r="KP67" s="219"/>
      <c r="KQ67" s="219"/>
      <c r="KR67" s="219"/>
      <c r="KS67" s="219"/>
      <c r="KT67" s="219"/>
      <c r="KU67" s="219"/>
      <c r="KV67" s="219"/>
      <c r="KW67" s="219"/>
      <c r="KX67" s="219"/>
      <c r="KY67" s="219"/>
      <c r="KZ67" s="219"/>
      <c r="LA67" s="219"/>
      <c r="LB67" s="219"/>
      <c r="LC67" s="219"/>
      <c r="LD67" s="220"/>
      <c r="LE67" s="218"/>
      <c r="LF67" s="219"/>
      <c r="LG67" s="219"/>
      <c r="LH67" s="219"/>
      <c r="LI67" s="219"/>
      <c r="LJ67" s="219"/>
      <c r="LK67" s="219"/>
      <c r="LL67" s="219"/>
      <c r="LM67" s="219"/>
      <c r="LN67" s="219"/>
      <c r="LO67" s="219"/>
      <c r="LP67" s="219"/>
      <c r="LQ67" s="219"/>
      <c r="LR67" s="219"/>
      <c r="LS67" s="219"/>
      <c r="LT67" s="219"/>
      <c r="LU67" s="219"/>
      <c r="LV67" s="219"/>
      <c r="LW67" s="219"/>
      <c r="LX67" s="219"/>
      <c r="LY67" s="219"/>
      <c r="LZ67" s="219"/>
      <c r="MA67" s="219"/>
      <c r="MB67" s="219"/>
      <c r="MC67" s="219"/>
      <c r="MD67" s="219"/>
      <c r="ME67" s="219"/>
      <c r="MF67" s="219"/>
      <c r="MG67" s="219"/>
      <c r="MH67" s="220"/>
      <c r="MI67" s="218"/>
      <c r="MJ67" s="219"/>
      <c r="MK67" s="219"/>
      <c r="ML67" s="219"/>
      <c r="MM67" s="219"/>
      <c r="MN67" s="219"/>
      <c r="MO67" s="219"/>
      <c r="MP67" s="219"/>
      <c r="MQ67" s="219"/>
      <c r="MR67" s="219"/>
      <c r="MS67" s="219"/>
      <c r="MT67" s="219"/>
      <c r="MU67" s="219"/>
      <c r="MV67" s="219"/>
      <c r="MW67" s="219"/>
      <c r="MX67" s="219"/>
      <c r="MY67" s="219"/>
      <c r="MZ67" s="219"/>
      <c r="NA67" s="219"/>
      <c r="NB67" s="219"/>
      <c r="NC67" s="219"/>
      <c r="ND67" s="219"/>
      <c r="NE67" s="219"/>
      <c r="NF67" s="219"/>
      <c r="NG67" s="219"/>
      <c r="NH67" s="219"/>
      <c r="NI67" s="219"/>
      <c r="NJ67" s="219"/>
      <c r="NK67" s="219"/>
      <c r="NL67" s="219"/>
      <c r="NM67" s="220"/>
      <c r="NN67" s="218"/>
      <c r="NO67" s="219"/>
      <c r="NP67" s="219"/>
      <c r="NQ67" s="219"/>
      <c r="NR67" s="219"/>
      <c r="NS67" s="219"/>
      <c r="NT67" s="219"/>
      <c r="NU67" s="219"/>
      <c r="NV67" s="219"/>
      <c r="NW67" s="219"/>
      <c r="NX67" s="219"/>
      <c r="NY67" s="219"/>
      <c r="NZ67" s="219"/>
      <c r="OA67" s="219"/>
      <c r="OB67" s="219"/>
      <c r="OC67" s="219"/>
      <c r="OD67" s="219"/>
      <c r="OE67" s="219"/>
      <c r="OF67" s="219"/>
      <c r="OG67" s="219"/>
      <c r="OH67" s="219"/>
      <c r="OI67" s="219"/>
      <c r="OJ67" s="219"/>
      <c r="OK67" s="219"/>
      <c r="OL67" s="219"/>
      <c r="OM67" s="219"/>
      <c r="ON67" s="219"/>
      <c r="OO67" s="219"/>
      <c r="OP67" s="219"/>
      <c r="OQ67" s="220"/>
      <c r="OR67" s="218"/>
      <c r="OS67" s="219"/>
      <c r="OT67" s="219"/>
      <c r="OU67" s="219"/>
      <c r="OV67" s="219"/>
      <c r="OW67" s="219"/>
      <c r="OX67" s="219"/>
      <c r="OY67" s="219"/>
      <c r="OZ67" s="219"/>
      <c r="PA67" s="219"/>
      <c r="PB67" s="219"/>
      <c r="PC67" s="219"/>
      <c r="PD67" s="219"/>
      <c r="PE67" s="219"/>
      <c r="PF67" s="219"/>
      <c r="PG67" s="219"/>
      <c r="PH67" s="219"/>
      <c r="PI67" s="219"/>
      <c r="PJ67" s="219"/>
      <c r="PK67" s="219"/>
      <c r="PL67" s="219"/>
      <c r="PM67" s="219"/>
      <c r="PN67" s="219"/>
      <c r="PO67" s="219"/>
      <c r="PP67" s="219"/>
      <c r="PQ67" s="219"/>
      <c r="PR67" s="219"/>
      <c r="PS67" s="219"/>
      <c r="PT67" s="219"/>
      <c r="PU67" s="219"/>
      <c r="PV67" s="220"/>
      <c r="PW67" s="218"/>
      <c r="PX67" s="219"/>
      <c r="PY67" s="219"/>
      <c r="PZ67" s="219"/>
      <c r="QA67" s="219"/>
      <c r="QB67" s="219"/>
      <c r="QC67" s="219"/>
      <c r="QD67" s="219"/>
      <c r="QE67" s="219"/>
      <c r="QF67" s="219"/>
      <c r="QG67" s="219"/>
      <c r="QH67" s="219"/>
      <c r="QI67" s="219"/>
      <c r="QJ67" s="219"/>
      <c r="QK67" s="219"/>
      <c r="QL67" s="219"/>
      <c r="QM67" s="219"/>
      <c r="QN67" s="219"/>
      <c r="QO67" s="219"/>
      <c r="QP67" s="219"/>
      <c r="QQ67" s="219"/>
      <c r="QR67" s="219"/>
      <c r="QS67" s="219"/>
      <c r="QT67" s="219"/>
      <c r="QU67" s="219"/>
      <c r="QV67" s="219"/>
      <c r="QW67" s="219"/>
      <c r="QX67" s="219"/>
      <c r="QY67" s="219"/>
      <c r="QZ67" s="219"/>
      <c r="RA67" s="220"/>
      <c r="RB67" s="218"/>
      <c r="RC67" s="219"/>
      <c r="RD67" s="219"/>
      <c r="RE67" s="219"/>
      <c r="RF67" s="219"/>
      <c r="RG67" s="219"/>
      <c r="RH67" s="219"/>
      <c r="RI67" s="219"/>
      <c r="RJ67" s="219"/>
      <c r="RK67" s="219"/>
      <c r="RL67" s="219"/>
      <c r="RM67" s="219"/>
      <c r="RN67" s="219"/>
      <c r="RO67" s="219"/>
      <c r="RP67" s="219"/>
      <c r="RQ67" s="219"/>
      <c r="RR67" s="219"/>
      <c r="RS67" s="219"/>
      <c r="RT67" s="219"/>
      <c r="RU67" s="219"/>
      <c r="RV67" s="219"/>
      <c r="RW67" s="219"/>
      <c r="RX67" s="219"/>
      <c r="RY67" s="219"/>
      <c r="RZ67" s="219"/>
      <c r="SA67" s="219"/>
      <c r="SB67" s="219"/>
      <c r="SC67" s="219"/>
      <c r="SD67" s="219"/>
      <c r="SE67" s="220"/>
      <c r="SF67" s="218"/>
      <c r="SG67" s="219"/>
      <c r="SH67" s="219"/>
      <c r="SI67" s="219"/>
      <c r="SJ67" s="219"/>
      <c r="SK67" s="219"/>
      <c r="SL67" s="219"/>
      <c r="SM67" s="219"/>
      <c r="SN67" s="219"/>
      <c r="SO67" s="219"/>
      <c r="SP67" s="219"/>
      <c r="SQ67" s="219"/>
      <c r="SR67" s="219"/>
      <c r="SS67" s="219"/>
      <c r="ST67" s="219"/>
      <c r="SU67" s="219"/>
      <c r="SV67" s="219"/>
      <c r="SW67" s="219"/>
      <c r="SX67" s="219"/>
      <c r="SY67" s="219"/>
      <c r="SZ67" s="219"/>
      <c r="TA67" s="219"/>
      <c r="TB67" s="219"/>
      <c r="TC67" s="219"/>
      <c r="TD67" s="219"/>
      <c r="TE67" s="219"/>
      <c r="TF67" s="219"/>
      <c r="TG67" s="219"/>
      <c r="TH67" s="219"/>
      <c r="TI67" s="219"/>
      <c r="TJ67" s="220"/>
      <c r="TK67" s="218"/>
      <c r="TL67" s="219"/>
      <c r="TM67" s="219"/>
      <c r="TN67" s="219"/>
      <c r="TO67" s="219"/>
      <c r="TP67" s="219"/>
      <c r="TQ67" s="219"/>
      <c r="TR67" s="219"/>
      <c r="TS67" s="219"/>
      <c r="TT67" s="219"/>
      <c r="TU67" s="219"/>
      <c r="TV67" s="219"/>
      <c r="TW67" s="219"/>
      <c r="TX67" s="219"/>
      <c r="TY67" s="219"/>
      <c r="TZ67" s="219"/>
      <c r="UA67" s="219"/>
      <c r="UB67" s="219"/>
      <c r="UC67" s="219"/>
      <c r="UD67" s="219"/>
      <c r="UE67" s="219"/>
      <c r="UF67" s="219"/>
      <c r="UG67" s="219"/>
      <c r="UH67" s="219"/>
      <c r="UI67" s="219"/>
      <c r="UJ67" s="219"/>
      <c r="UK67" s="219"/>
      <c r="UL67" s="219"/>
      <c r="UM67" s="219"/>
      <c r="UN67" s="220"/>
      <c r="UO67" s="218"/>
      <c r="UP67" s="219"/>
      <c r="UQ67" s="219"/>
      <c r="UR67" s="219"/>
      <c r="US67" s="219"/>
      <c r="UT67" s="219"/>
      <c r="UU67" s="219"/>
      <c r="UV67" s="219"/>
      <c r="UW67" s="219"/>
      <c r="UX67" s="219"/>
      <c r="UY67" s="219"/>
      <c r="UZ67" s="219"/>
      <c r="VA67" s="219"/>
      <c r="VB67" s="219"/>
      <c r="VC67" s="219"/>
      <c r="VD67" s="219"/>
      <c r="VE67" s="219"/>
      <c r="VF67" s="219"/>
      <c r="VG67" s="219"/>
      <c r="VH67" s="219"/>
      <c r="VI67" s="219"/>
      <c r="VJ67" s="219"/>
      <c r="VK67" s="219"/>
      <c r="VL67" s="219"/>
      <c r="VM67" s="219"/>
      <c r="VN67" s="219"/>
      <c r="VO67" s="219"/>
      <c r="VP67" s="219"/>
      <c r="VQ67" s="219"/>
      <c r="VR67" s="219"/>
      <c r="VS67" s="220"/>
      <c r="VT67" s="246"/>
      <c r="VU67" s="170"/>
    </row>
    <row r="68" spans="1:593" s="258" customFormat="1" ht="15.95" customHeight="1" outlineLevel="1">
      <c r="A68" s="422"/>
      <c r="B68" s="244" t="s">
        <v>1908</v>
      </c>
      <c r="C68" s="245"/>
      <c r="D68" s="244"/>
      <c r="E68" s="225">
        <f>F65+1</f>
        <v>45083</v>
      </c>
      <c r="F68" s="225">
        <f>E68+G68-1</f>
        <v>45092</v>
      </c>
      <c r="G68" s="226">
        <v>10</v>
      </c>
      <c r="H68" s="227">
        <v>0</v>
      </c>
      <c r="I68" s="225">
        <f t="shared" si="12"/>
        <v>45082</v>
      </c>
      <c r="J68" s="228">
        <f t="shared" ca="1" si="0"/>
        <v>-135</v>
      </c>
      <c r="K68" s="229">
        <f t="shared" ref="K68:K69" ca="1" si="15">IF(H68&gt;=100%,F68,$F$5)</f>
        <v>44957</v>
      </c>
      <c r="L68" s="217"/>
      <c r="M68" s="218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20"/>
      <c r="AQ68" s="218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20"/>
      <c r="BV68" s="218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20"/>
      <c r="DA68" s="218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20"/>
      <c r="EE68" s="218"/>
      <c r="EF68" s="219"/>
      <c r="EG68" s="219"/>
      <c r="EH68" s="219"/>
      <c r="EI68" s="219"/>
      <c r="EJ68" s="219"/>
      <c r="EK68" s="219"/>
      <c r="EL68" s="219"/>
      <c r="EM68" s="219"/>
      <c r="EN68" s="219"/>
      <c r="EO68" s="219"/>
      <c r="EP68" s="219"/>
      <c r="EQ68" s="219"/>
      <c r="ER68" s="219"/>
      <c r="ES68" s="219"/>
      <c r="ET68" s="219"/>
      <c r="EU68" s="219"/>
      <c r="EV68" s="219"/>
      <c r="EW68" s="219"/>
      <c r="EX68" s="219"/>
      <c r="EY68" s="219"/>
      <c r="EZ68" s="219"/>
      <c r="FA68" s="219"/>
      <c r="FB68" s="219"/>
      <c r="FC68" s="219"/>
      <c r="FD68" s="219"/>
      <c r="FE68" s="219"/>
      <c r="FF68" s="219"/>
      <c r="FG68" s="219"/>
      <c r="FH68" s="219"/>
      <c r="FI68" s="220"/>
      <c r="FJ68" s="218"/>
      <c r="FK68" s="219"/>
      <c r="FL68" s="219"/>
      <c r="FM68" s="219"/>
      <c r="FN68" s="219"/>
      <c r="FO68" s="219"/>
      <c r="FP68" s="219"/>
      <c r="FQ68" s="219"/>
      <c r="FR68" s="219"/>
      <c r="FS68" s="219"/>
      <c r="FT68" s="219"/>
      <c r="FU68" s="219"/>
      <c r="FV68" s="219"/>
      <c r="FW68" s="219"/>
      <c r="FX68" s="219"/>
      <c r="FY68" s="219"/>
      <c r="FZ68" s="219"/>
      <c r="GA68" s="219"/>
      <c r="GB68" s="219"/>
      <c r="GC68" s="219"/>
      <c r="GD68" s="219"/>
      <c r="GE68" s="219"/>
      <c r="GF68" s="219"/>
      <c r="GG68" s="219"/>
      <c r="GH68" s="219"/>
      <c r="GI68" s="219"/>
      <c r="GJ68" s="219"/>
      <c r="GK68" s="219"/>
      <c r="GL68" s="219"/>
      <c r="GM68" s="220"/>
      <c r="GN68" s="218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20"/>
      <c r="HS68" s="218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20"/>
      <c r="IX68" s="218"/>
      <c r="IY68" s="219"/>
      <c r="IZ68" s="219"/>
      <c r="JA68" s="219"/>
      <c r="JB68" s="219"/>
      <c r="JC68" s="219"/>
      <c r="JD68" s="219"/>
      <c r="JE68" s="219"/>
      <c r="JF68" s="219"/>
      <c r="JG68" s="219"/>
      <c r="JH68" s="219"/>
      <c r="JI68" s="219"/>
      <c r="JJ68" s="219"/>
      <c r="JK68" s="219"/>
      <c r="JL68" s="219"/>
      <c r="JM68" s="219"/>
      <c r="JN68" s="219"/>
      <c r="JO68" s="219"/>
      <c r="JP68" s="219"/>
      <c r="JQ68" s="219"/>
      <c r="JR68" s="219"/>
      <c r="JS68" s="219"/>
      <c r="JT68" s="219"/>
      <c r="JU68" s="219"/>
      <c r="JV68" s="219"/>
      <c r="JW68" s="219"/>
      <c r="JX68" s="219"/>
      <c r="JY68" s="220"/>
      <c r="JZ68" s="218"/>
      <c r="KA68" s="219"/>
      <c r="KB68" s="219"/>
      <c r="KC68" s="219"/>
      <c r="KD68" s="219"/>
      <c r="KE68" s="219"/>
      <c r="KF68" s="219"/>
      <c r="KG68" s="219"/>
      <c r="KH68" s="219"/>
      <c r="KI68" s="219"/>
      <c r="KJ68" s="219"/>
      <c r="KK68" s="219"/>
      <c r="KL68" s="219"/>
      <c r="KM68" s="219"/>
      <c r="KN68" s="219"/>
      <c r="KO68" s="219"/>
      <c r="KP68" s="219"/>
      <c r="KQ68" s="219"/>
      <c r="KR68" s="219"/>
      <c r="KS68" s="219"/>
      <c r="KT68" s="219"/>
      <c r="KU68" s="219"/>
      <c r="KV68" s="219"/>
      <c r="KW68" s="219"/>
      <c r="KX68" s="219"/>
      <c r="KY68" s="219"/>
      <c r="KZ68" s="219"/>
      <c r="LA68" s="219"/>
      <c r="LB68" s="219"/>
      <c r="LC68" s="219"/>
      <c r="LD68" s="220"/>
      <c r="LE68" s="218"/>
      <c r="LF68" s="219"/>
      <c r="LG68" s="219"/>
      <c r="LH68" s="219"/>
      <c r="LI68" s="219"/>
      <c r="LJ68" s="219"/>
      <c r="LK68" s="219"/>
      <c r="LL68" s="219"/>
      <c r="LM68" s="219"/>
      <c r="LN68" s="219"/>
      <c r="LO68" s="219"/>
      <c r="LP68" s="219"/>
      <c r="LQ68" s="219"/>
      <c r="LR68" s="219"/>
      <c r="LS68" s="219"/>
      <c r="LT68" s="219"/>
      <c r="LU68" s="219"/>
      <c r="LV68" s="219"/>
      <c r="LW68" s="219"/>
      <c r="LX68" s="219"/>
      <c r="LY68" s="219"/>
      <c r="LZ68" s="219"/>
      <c r="MA68" s="219"/>
      <c r="MB68" s="219"/>
      <c r="MC68" s="219"/>
      <c r="MD68" s="219"/>
      <c r="ME68" s="219"/>
      <c r="MF68" s="219"/>
      <c r="MG68" s="219"/>
      <c r="MH68" s="220"/>
      <c r="MI68" s="218"/>
      <c r="MJ68" s="219"/>
      <c r="MK68" s="219"/>
      <c r="ML68" s="219"/>
      <c r="MM68" s="219"/>
      <c r="MN68" s="219"/>
      <c r="MO68" s="219"/>
      <c r="MP68" s="219"/>
      <c r="MQ68" s="219"/>
      <c r="MR68" s="219"/>
      <c r="MS68" s="219"/>
      <c r="MT68" s="219"/>
      <c r="MU68" s="219"/>
      <c r="MV68" s="219"/>
      <c r="MW68" s="219"/>
      <c r="MX68" s="219"/>
      <c r="MY68" s="219"/>
      <c r="MZ68" s="219"/>
      <c r="NA68" s="219"/>
      <c r="NB68" s="219"/>
      <c r="NC68" s="219"/>
      <c r="ND68" s="219"/>
      <c r="NE68" s="219"/>
      <c r="NF68" s="219"/>
      <c r="NG68" s="219"/>
      <c r="NH68" s="219"/>
      <c r="NI68" s="219"/>
      <c r="NJ68" s="219"/>
      <c r="NK68" s="219"/>
      <c r="NL68" s="219"/>
      <c r="NM68" s="220"/>
      <c r="NN68" s="218"/>
      <c r="NO68" s="219"/>
      <c r="NP68" s="219"/>
      <c r="NQ68" s="219"/>
      <c r="NR68" s="219"/>
      <c r="NS68" s="219"/>
      <c r="NT68" s="219"/>
      <c r="NU68" s="219"/>
      <c r="NV68" s="219"/>
      <c r="NW68" s="219"/>
      <c r="NX68" s="219"/>
      <c r="NY68" s="219"/>
      <c r="NZ68" s="219"/>
      <c r="OA68" s="219"/>
      <c r="OB68" s="219"/>
      <c r="OC68" s="219"/>
      <c r="OD68" s="219"/>
      <c r="OE68" s="219"/>
      <c r="OF68" s="219"/>
      <c r="OG68" s="219"/>
      <c r="OH68" s="219"/>
      <c r="OI68" s="219"/>
      <c r="OJ68" s="219"/>
      <c r="OK68" s="219"/>
      <c r="OL68" s="219"/>
      <c r="OM68" s="219"/>
      <c r="ON68" s="219"/>
      <c r="OO68" s="219"/>
      <c r="OP68" s="219"/>
      <c r="OQ68" s="220"/>
      <c r="OR68" s="218"/>
      <c r="OS68" s="219"/>
      <c r="OT68" s="219"/>
      <c r="OU68" s="219"/>
      <c r="OV68" s="219"/>
      <c r="OW68" s="219"/>
      <c r="OX68" s="219"/>
      <c r="OY68" s="219"/>
      <c r="OZ68" s="219"/>
      <c r="PA68" s="219"/>
      <c r="PB68" s="219"/>
      <c r="PC68" s="219"/>
      <c r="PD68" s="219"/>
      <c r="PE68" s="219"/>
      <c r="PF68" s="219"/>
      <c r="PG68" s="219"/>
      <c r="PH68" s="219"/>
      <c r="PI68" s="219"/>
      <c r="PJ68" s="219"/>
      <c r="PK68" s="219"/>
      <c r="PL68" s="219"/>
      <c r="PM68" s="219"/>
      <c r="PN68" s="219"/>
      <c r="PO68" s="219"/>
      <c r="PP68" s="219"/>
      <c r="PQ68" s="219"/>
      <c r="PR68" s="219"/>
      <c r="PS68" s="219"/>
      <c r="PT68" s="219"/>
      <c r="PU68" s="219"/>
      <c r="PV68" s="220"/>
      <c r="PW68" s="218"/>
      <c r="PX68" s="219"/>
      <c r="PY68" s="219"/>
      <c r="PZ68" s="219"/>
      <c r="QA68" s="219"/>
      <c r="QB68" s="219"/>
      <c r="QC68" s="219"/>
      <c r="QD68" s="219"/>
      <c r="QE68" s="219"/>
      <c r="QF68" s="219"/>
      <c r="QG68" s="219"/>
      <c r="QH68" s="219"/>
      <c r="QI68" s="219"/>
      <c r="QJ68" s="219"/>
      <c r="QK68" s="219"/>
      <c r="QL68" s="219"/>
      <c r="QM68" s="219"/>
      <c r="QN68" s="219"/>
      <c r="QO68" s="219"/>
      <c r="QP68" s="219"/>
      <c r="QQ68" s="219"/>
      <c r="QR68" s="219"/>
      <c r="QS68" s="219"/>
      <c r="QT68" s="219"/>
      <c r="QU68" s="219"/>
      <c r="QV68" s="219"/>
      <c r="QW68" s="219"/>
      <c r="QX68" s="219"/>
      <c r="QY68" s="219"/>
      <c r="QZ68" s="219"/>
      <c r="RA68" s="220"/>
      <c r="RB68" s="218"/>
      <c r="RC68" s="219"/>
      <c r="RD68" s="219"/>
      <c r="RE68" s="219"/>
      <c r="RF68" s="219"/>
      <c r="RG68" s="219"/>
      <c r="RH68" s="219"/>
      <c r="RI68" s="219"/>
      <c r="RJ68" s="219"/>
      <c r="RK68" s="219"/>
      <c r="RL68" s="219"/>
      <c r="RM68" s="219"/>
      <c r="RN68" s="219"/>
      <c r="RO68" s="219"/>
      <c r="RP68" s="219"/>
      <c r="RQ68" s="219"/>
      <c r="RR68" s="219"/>
      <c r="RS68" s="219"/>
      <c r="RT68" s="219"/>
      <c r="RU68" s="219"/>
      <c r="RV68" s="219"/>
      <c r="RW68" s="219"/>
      <c r="RX68" s="219"/>
      <c r="RY68" s="219"/>
      <c r="RZ68" s="219"/>
      <c r="SA68" s="219"/>
      <c r="SB68" s="219"/>
      <c r="SC68" s="219"/>
      <c r="SD68" s="219"/>
      <c r="SE68" s="220"/>
      <c r="SF68" s="218"/>
      <c r="SG68" s="219"/>
      <c r="SH68" s="219"/>
      <c r="SI68" s="219"/>
      <c r="SJ68" s="219"/>
      <c r="SK68" s="219"/>
      <c r="SL68" s="219"/>
      <c r="SM68" s="219"/>
      <c r="SN68" s="219"/>
      <c r="SO68" s="219"/>
      <c r="SP68" s="219"/>
      <c r="SQ68" s="219"/>
      <c r="SR68" s="219"/>
      <c r="SS68" s="219"/>
      <c r="ST68" s="219"/>
      <c r="SU68" s="219"/>
      <c r="SV68" s="219"/>
      <c r="SW68" s="219"/>
      <c r="SX68" s="219"/>
      <c r="SY68" s="219"/>
      <c r="SZ68" s="219"/>
      <c r="TA68" s="219"/>
      <c r="TB68" s="219"/>
      <c r="TC68" s="219"/>
      <c r="TD68" s="219"/>
      <c r="TE68" s="219"/>
      <c r="TF68" s="219"/>
      <c r="TG68" s="219"/>
      <c r="TH68" s="219"/>
      <c r="TI68" s="219"/>
      <c r="TJ68" s="220"/>
      <c r="TK68" s="218"/>
      <c r="TL68" s="219"/>
      <c r="TM68" s="219"/>
      <c r="TN68" s="219"/>
      <c r="TO68" s="219"/>
      <c r="TP68" s="219"/>
      <c r="TQ68" s="219"/>
      <c r="TR68" s="219"/>
      <c r="TS68" s="219"/>
      <c r="TT68" s="219"/>
      <c r="TU68" s="219"/>
      <c r="TV68" s="219"/>
      <c r="TW68" s="219"/>
      <c r="TX68" s="219"/>
      <c r="TY68" s="219"/>
      <c r="TZ68" s="219"/>
      <c r="UA68" s="219"/>
      <c r="UB68" s="219"/>
      <c r="UC68" s="219"/>
      <c r="UD68" s="219"/>
      <c r="UE68" s="219"/>
      <c r="UF68" s="219"/>
      <c r="UG68" s="219"/>
      <c r="UH68" s="219"/>
      <c r="UI68" s="219"/>
      <c r="UJ68" s="219"/>
      <c r="UK68" s="219"/>
      <c r="UL68" s="219"/>
      <c r="UM68" s="219"/>
      <c r="UN68" s="220"/>
      <c r="UO68" s="218"/>
      <c r="UP68" s="219"/>
      <c r="UQ68" s="219"/>
      <c r="UR68" s="219"/>
      <c r="US68" s="219"/>
      <c r="UT68" s="219"/>
      <c r="UU68" s="219"/>
      <c r="UV68" s="219"/>
      <c r="UW68" s="219"/>
      <c r="UX68" s="219"/>
      <c r="UY68" s="219"/>
      <c r="UZ68" s="219"/>
      <c r="VA68" s="219"/>
      <c r="VB68" s="219"/>
      <c r="VC68" s="219"/>
      <c r="VD68" s="219"/>
      <c r="VE68" s="219"/>
      <c r="VF68" s="219"/>
      <c r="VG68" s="219"/>
      <c r="VH68" s="219"/>
      <c r="VI68" s="219"/>
      <c r="VJ68" s="219"/>
      <c r="VK68" s="219"/>
      <c r="VL68" s="219"/>
      <c r="VM68" s="219"/>
      <c r="VN68" s="219"/>
      <c r="VO68" s="219"/>
      <c r="VP68" s="219"/>
      <c r="VQ68" s="219"/>
      <c r="VR68" s="219"/>
      <c r="VS68" s="220"/>
      <c r="VT68" s="246"/>
      <c r="VU68" s="170"/>
    </row>
    <row r="69" spans="1:593" s="258" customFormat="1" ht="15.95" customHeight="1" outlineLevel="1">
      <c r="A69" s="422"/>
      <c r="B69" s="244" t="s">
        <v>1909</v>
      </c>
      <c r="C69" s="245"/>
      <c r="D69" s="244"/>
      <c r="E69" s="225">
        <f>F68+1</f>
        <v>45093</v>
      </c>
      <c r="F69" s="225">
        <f>E69+G69-1</f>
        <v>45102</v>
      </c>
      <c r="G69" s="226">
        <v>10</v>
      </c>
      <c r="H69" s="227">
        <v>0</v>
      </c>
      <c r="I69" s="225">
        <f t="shared" si="12"/>
        <v>45092</v>
      </c>
      <c r="J69" s="228">
        <f t="shared" ca="1" si="0"/>
        <v>-145</v>
      </c>
      <c r="K69" s="229">
        <f t="shared" ca="1" si="15"/>
        <v>44957</v>
      </c>
      <c r="L69" s="217"/>
      <c r="M69" s="218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20"/>
      <c r="AQ69" s="218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20"/>
      <c r="BV69" s="218"/>
      <c r="BW69" s="219"/>
      <c r="BX69" s="219"/>
      <c r="BY69" s="219"/>
      <c r="BZ69" s="219"/>
      <c r="CA69" s="219"/>
      <c r="CB69" s="219"/>
      <c r="CC69" s="219"/>
      <c r="CD69" s="219"/>
      <c r="CE69" s="219"/>
      <c r="CF69" s="219"/>
      <c r="CG69" s="219"/>
      <c r="CH69" s="219"/>
      <c r="CI69" s="219"/>
      <c r="CJ69" s="219"/>
      <c r="CK69" s="219"/>
      <c r="CL69" s="219"/>
      <c r="CM69" s="219"/>
      <c r="CN69" s="219"/>
      <c r="CO69" s="219"/>
      <c r="CP69" s="219"/>
      <c r="CQ69" s="219"/>
      <c r="CR69" s="219"/>
      <c r="CS69" s="219"/>
      <c r="CT69" s="219"/>
      <c r="CU69" s="219"/>
      <c r="CV69" s="219"/>
      <c r="CW69" s="219"/>
      <c r="CX69" s="219"/>
      <c r="CY69" s="219"/>
      <c r="CZ69" s="220"/>
      <c r="DA69" s="218"/>
      <c r="DB69" s="219"/>
      <c r="DC69" s="219"/>
      <c r="DD69" s="219"/>
      <c r="DE69" s="219"/>
      <c r="DF69" s="219"/>
      <c r="DG69" s="219"/>
      <c r="DH69" s="219"/>
      <c r="DI69" s="219"/>
      <c r="DJ69" s="219"/>
      <c r="DK69" s="219"/>
      <c r="DL69" s="219"/>
      <c r="DM69" s="219"/>
      <c r="DN69" s="219"/>
      <c r="DO69" s="219"/>
      <c r="DP69" s="219"/>
      <c r="DQ69" s="219"/>
      <c r="DR69" s="219"/>
      <c r="DS69" s="219"/>
      <c r="DT69" s="219"/>
      <c r="DU69" s="219"/>
      <c r="DV69" s="219"/>
      <c r="DW69" s="219"/>
      <c r="DX69" s="219"/>
      <c r="DY69" s="219"/>
      <c r="DZ69" s="219"/>
      <c r="EA69" s="219"/>
      <c r="EB69" s="219"/>
      <c r="EC69" s="219"/>
      <c r="ED69" s="220"/>
      <c r="EE69" s="218"/>
      <c r="EF69" s="219"/>
      <c r="EG69" s="219"/>
      <c r="EH69" s="219"/>
      <c r="EI69" s="219"/>
      <c r="EJ69" s="219"/>
      <c r="EK69" s="219"/>
      <c r="EL69" s="219"/>
      <c r="EM69" s="219"/>
      <c r="EN69" s="219"/>
      <c r="EO69" s="219"/>
      <c r="EP69" s="219"/>
      <c r="EQ69" s="219"/>
      <c r="ER69" s="219"/>
      <c r="ES69" s="219"/>
      <c r="ET69" s="219"/>
      <c r="EU69" s="219"/>
      <c r="EV69" s="219"/>
      <c r="EW69" s="219"/>
      <c r="EX69" s="219"/>
      <c r="EY69" s="219"/>
      <c r="EZ69" s="219"/>
      <c r="FA69" s="219"/>
      <c r="FB69" s="219"/>
      <c r="FC69" s="219"/>
      <c r="FD69" s="219"/>
      <c r="FE69" s="219"/>
      <c r="FF69" s="219"/>
      <c r="FG69" s="219"/>
      <c r="FH69" s="219"/>
      <c r="FI69" s="220"/>
      <c r="FJ69" s="218"/>
      <c r="FK69" s="219"/>
      <c r="FL69" s="219"/>
      <c r="FM69" s="219"/>
      <c r="FN69" s="219"/>
      <c r="FO69" s="219"/>
      <c r="FP69" s="219"/>
      <c r="FQ69" s="219"/>
      <c r="FR69" s="219"/>
      <c r="FS69" s="219"/>
      <c r="FT69" s="219"/>
      <c r="FU69" s="219"/>
      <c r="FV69" s="219"/>
      <c r="FW69" s="219"/>
      <c r="FX69" s="219"/>
      <c r="FY69" s="219"/>
      <c r="FZ69" s="219"/>
      <c r="GA69" s="219"/>
      <c r="GB69" s="219"/>
      <c r="GC69" s="219"/>
      <c r="GD69" s="219"/>
      <c r="GE69" s="219"/>
      <c r="GF69" s="219"/>
      <c r="GG69" s="219"/>
      <c r="GH69" s="219"/>
      <c r="GI69" s="219"/>
      <c r="GJ69" s="219"/>
      <c r="GK69" s="219"/>
      <c r="GL69" s="219"/>
      <c r="GM69" s="220"/>
      <c r="GN69" s="218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20"/>
      <c r="HS69" s="218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20"/>
      <c r="IX69" s="218"/>
      <c r="IY69" s="219"/>
      <c r="IZ69" s="219"/>
      <c r="JA69" s="219"/>
      <c r="JB69" s="219"/>
      <c r="JC69" s="219"/>
      <c r="JD69" s="219"/>
      <c r="JE69" s="219"/>
      <c r="JF69" s="219"/>
      <c r="JG69" s="219"/>
      <c r="JH69" s="219"/>
      <c r="JI69" s="219"/>
      <c r="JJ69" s="219"/>
      <c r="JK69" s="219"/>
      <c r="JL69" s="219"/>
      <c r="JM69" s="219"/>
      <c r="JN69" s="219"/>
      <c r="JO69" s="219"/>
      <c r="JP69" s="219"/>
      <c r="JQ69" s="219"/>
      <c r="JR69" s="219"/>
      <c r="JS69" s="219"/>
      <c r="JT69" s="219"/>
      <c r="JU69" s="219"/>
      <c r="JV69" s="219"/>
      <c r="JW69" s="219"/>
      <c r="JX69" s="219"/>
      <c r="JY69" s="220"/>
      <c r="JZ69" s="218"/>
      <c r="KA69" s="219"/>
      <c r="KB69" s="219"/>
      <c r="KC69" s="219"/>
      <c r="KD69" s="219"/>
      <c r="KE69" s="219"/>
      <c r="KF69" s="219"/>
      <c r="KG69" s="219"/>
      <c r="KH69" s="219"/>
      <c r="KI69" s="219"/>
      <c r="KJ69" s="219"/>
      <c r="KK69" s="219"/>
      <c r="KL69" s="219"/>
      <c r="KM69" s="219"/>
      <c r="KN69" s="219"/>
      <c r="KO69" s="219"/>
      <c r="KP69" s="219"/>
      <c r="KQ69" s="219"/>
      <c r="KR69" s="219"/>
      <c r="KS69" s="219"/>
      <c r="KT69" s="219"/>
      <c r="KU69" s="219"/>
      <c r="KV69" s="219"/>
      <c r="KW69" s="219"/>
      <c r="KX69" s="219"/>
      <c r="KY69" s="219"/>
      <c r="KZ69" s="219"/>
      <c r="LA69" s="219"/>
      <c r="LB69" s="219"/>
      <c r="LC69" s="219"/>
      <c r="LD69" s="220"/>
      <c r="LE69" s="218"/>
      <c r="LF69" s="219"/>
      <c r="LG69" s="219"/>
      <c r="LH69" s="219"/>
      <c r="LI69" s="219"/>
      <c r="LJ69" s="219"/>
      <c r="LK69" s="219"/>
      <c r="LL69" s="219"/>
      <c r="LM69" s="219"/>
      <c r="LN69" s="219"/>
      <c r="LO69" s="219"/>
      <c r="LP69" s="219"/>
      <c r="LQ69" s="219"/>
      <c r="LR69" s="219"/>
      <c r="LS69" s="219"/>
      <c r="LT69" s="219"/>
      <c r="LU69" s="219"/>
      <c r="LV69" s="219"/>
      <c r="LW69" s="219"/>
      <c r="LX69" s="219"/>
      <c r="LY69" s="219"/>
      <c r="LZ69" s="219"/>
      <c r="MA69" s="219"/>
      <c r="MB69" s="219"/>
      <c r="MC69" s="219"/>
      <c r="MD69" s="219"/>
      <c r="ME69" s="219"/>
      <c r="MF69" s="219"/>
      <c r="MG69" s="219"/>
      <c r="MH69" s="220"/>
      <c r="MI69" s="218"/>
      <c r="MJ69" s="219"/>
      <c r="MK69" s="219"/>
      <c r="ML69" s="219"/>
      <c r="MM69" s="219"/>
      <c r="MN69" s="219"/>
      <c r="MO69" s="219"/>
      <c r="MP69" s="219"/>
      <c r="MQ69" s="219"/>
      <c r="MR69" s="219"/>
      <c r="MS69" s="219"/>
      <c r="MT69" s="219"/>
      <c r="MU69" s="219"/>
      <c r="MV69" s="219"/>
      <c r="MW69" s="219"/>
      <c r="MX69" s="219"/>
      <c r="MY69" s="219"/>
      <c r="MZ69" s="219"/>
      <c r="NA69" s="219"/>
      <c r="NB69" s="219"/>
      <c r="NC69" s="219"/>
      <c r="ND69" s="219"/>
      <c r="NE69" s="219"/>
      <c r="NF69" s="219"/>
      <c r="NG69" s="219"/>
      <c r="NH69" s="219"/>
      <c r="NI69" s="219"/>
      <c r="NJ69" s="219"/>
      <c r="NK69" s="219"/>
      <c r="NL69" s="219"/>
      <c r="NM69" s="220"/>
      <c r="NN69" s="218"/>
      <c r="NO69" s="219"/>
      <c r="NP69" s="219"/>
      <c r="NQ69" s="219"/>
      <c r="NR69" s="219"/>
      <c r="NS69" s="219"/>
      <c r="NT69" s="219"/>
      <c r="NU69" s="219"/>
      <c r="NV69" s="219"/>
      <c r="NW69" s="219"/>
      <c r="NX69" s="219"/>
      <c r="NY69" s="219"/>
      <c r="NZ69" s="219"/>
      <c r="OA69" s="219"/>
      <c r="OB69" s="219"/>
      <c r="OC69" s="219"/>
      <c r="OD69" s="219"/>
      <c r="OE69" s="219"/>
      <c r="OF69" s="219"/>
      <c r="OG69" s="219"/>
      <c r="OH69" s="219"/>
      <c r="OI69" s="219"/>
      <c r="OJ69" s="219"/>
      <c r="OK69" s="219"/>
      <c r="OL69" s="219"/>
      <c r="OM69" s="219"/>
      <c r="ON69" s="219"/>
      <c r="OO69" s="219"/>
      <c r="OP69" s="219"/>
      <c r="OQ69" s="220"/>
      <c r="OR69" s="218"/>
      <c r="OS69" s="219"/>
      <c r="OT69" s="219"/>
      <c r="OU69" s="219"/>
      <c r="OV69" s="219"/>
      <c r="OW69" s="219"/>
      <c r="OX69" s="219"/>
      <c r="OY69" s="219"/>
      <c r="OZ69" s="219"/>
      <c r="PA69" s="219"/>
      <c r="PB69" s="219"/>
      <c r="PC69" s="219"/>
      <c r="PD69" s="219"/>
      <c r="PE69" s="219"/>
      <c r="PF69" s="219"/>
      <c r="PG69" s="219"/>
      <c r="PH69" s="219"/>
      <c r="PI69" s="219"/>
      <c r="PJ69" s="219"/>
      <c r="PK69" s="219"/>
      <c r="PL69" s="219"/>
      <c r="PM69" s="219"/>
      <c r="PN69" s="219"/>
      <c r="PO69" s="219"/>
      <c r="PP69" s="219"/>
      <c r="PQ69" s="219"/>
      <c r="PR69" s="219"/>
      <c r="PS69" s="219"/>
      <c r="PT69" s="219"/>
      <c r="PU69" s="219"/>
      <c r="PV69" s="220"/>
      <c r="PW69" s="218"/>
      <c r="PX69" s="219"/>
      <c r="PY69" s="219"/>
      <c r="PZ69" s="219"/>
      <c r="QA69" s="219"/>
      <c r="QB69" s="219"/>
      <c r="QC69" s="219"/>
      <c r="QD69" s="219"/>
      <c r="QE69" s="219"/>
      <c r="QF69" s="219"/>
      <c r="QG69" s="219"/>
      <c r="QH69" s="219"/>
      <c r="QI69" s="219"/>
      <c r="QJ69" s="219"/>
      <c r="QK69" s="219"/>
      <c r="QL69" s="219"/>
      <c r="QM69" s="219"/>
      <c r="QN69" s="219"/>
      <c r="QO69" s="219"/>
      <c r="QP69" s="219"/>
      <c r="QQ69" s="219"/>
      <c r="QR69" s="219"/>
      <c r="QS69" s="219"/>
      <c r="QT69" s="219"/>
      <c r="QU69" s="219"/>
      <c r="QV69" s="219"/>
      <c r="QW69" s="219"/>
      <c r="QX69" s="219"/>
      <c r="QY69" s="219"/>
      <c r="QZ69" s="219"/>
      <c r="RA69" s="220"/>
      <c r="RB69" s="218"/>
      <c r="RC69" s="219"/>
      <c r="RD69" s="219"/>
      <c r="RE69" s="219"/>
      <c r="RF69" s="219"/>
      <c r="RG69" s="219"/>
      <c r="RH69" s="219"/>
      <c r="RI69" s="219"/>
      <c r="RJ69" s="219"/>
      <c r="RK69" s="219"/>
      <c r="RL69" s="219"/>
      <c r="RM69" s="219"/>
      <c r="RN69" s="219"/>
      <c r="RO69" s="219"/>
      <c r="RP69" s="219"/>
      <c r="RQ69" s="219"/>
      <c r="RR69" s="219"/>
      <c r="RS69" s="219"/>
      <c r="RT69" s="219"/>
      <c r="RU69" s="219"/>
      <c r="RV69" s="219"/>
      <c r="RW69" s="219"/>
      <c r="RX69" s="219"/>
      <c r="RY69" s="219"/>
      <c r="RZ69" s="219"/>
      <c r="SA69" s="219"/>
      <c r="SB69" s="219"/>
      <c r="SC69" s="219"/>
      <c r="SD69" s="219"/>
      <c r="SE69" s="220"/>
      <c r="SF69" s="218"/>
      <c r="SG69" s="219"/>
      <c r="SH69" s="219"/>
      <c r="SI69" s="219"/>
      <c r="SJ69" s="219"/>
      <c r="SK69" s="219"/>
      <c r="SL69" s="219"/>
      <c r="SM69" s="219"/>
      <c r="SN69" s="219"/>
      <c r="SO69" s="219"/>
      <c r="SP69" s="219"/>
      <c r="SQ69" s="219"/>
      <c r="SR69" s="219"/>
      <c r="SS69" s="219"/>
      <c r="ST69" s="219"/>
      <c r="SU69" s="219"/>
      <c r="SV69" s="219"/>
      <c r="SW69" s="219"/>
      <c r="SX69" s="219"/>
      <c r="SY69" s="219"/>
      <c r="SZ69" s="219"/>
      <c r="TA69" s="219"/>
      <c r="TB69" s="219"/>
      <c r="TC69" s="219"/>
      <c r="TD69" s="219"/>
      <c r="TE69" s="219"/>
      <c r="TF69" s="219"/>
      <c r="TG69" s="219"/>
      <c r="TH69" s="219"/>
      <c r="TI69" s="219"/>
      <c r="TJ69" s="220"/>
      <c r="TK69" s="218"/>
      <c r="TL69" s="219"/>
      <c r="TM69" s="219"/>
      <c r="TN69" s="219"/>
      <c r="TO69" s="219"/>
      <c r="TP69" s="219"/>
      <c r="TQ69" s="219"/>
      <c r="TR69" s="219"/>
      <c r="TS69" s="219"/>
      <c r="TT69" s="219"/>
      <c r="TU69" s="219"/>
      <c r="TV69" s="219"/>
      <c r="TW69" s="219"/>
      <c r="TX69" s="219"/>
      <c r="TY69" s="219"/>
      <c r="TZ69" s="219"/>
      <c r="UA69" s="219"/>
      <c r="UB69" s="219"/>
      <c r="UC69" s="219"/>
      <c r="UD69" s="219"/>
      <c r="UE69" s="219"/>
      <c r="UF69" s="219"/>
      <c r="UG69" s="219"/>
      <c r="UH69" s="219"/>
      <c r="UI69" s="219"/>
      <c r="UJ69" s="219"/>
      <c r="UK69" s="219"/>
      <c r="UL69" s="219"/>
      <c r="UM69" s="219"/>
      <c r="UN69" s="220"/>
      <c r="UO69" s="218"/>
      <c r="UP69" s="219"/>
      <c r="UQ69" s="219"/>
      <c r="UR69" s="219"/>
      <c r="US69" s="219"/>
      <c r="UT69" s="219"/>
      <c r="UU69" s="219"/>
      <c r="UV69" s="219"/>
      <c r="UW69" s="219"/>
      <c r="UX69" s="219"/>
      <c r="UY69" s="219"/>
      <c r="UZ69" s="219"/>
      <c r="VA69" s="219"/>
      <c r="VB69" s="219"/>
      <c r="VC69" s="219"/>
      <c r="VD69" s="219"/>
      <c r="VE69" s="219"/>
      <c r="VF69" s="219"/>
      <c r="VG69" s="219"/>
      <c r="VH69" s="219"/>
      <c r="VI69" s="219"/>
      <c r="VJ69" s="219"/>
      <c r="VK69" s="219"/>
      <c r="VL69" s="219"/>
      <c r="VM69" s="219"/>
      <c r="VN69" s="219"/>
      <c r="VO69" s="219"/>
      <c r="VP69" s="219"/>
      <c r="VQ69" s="219"/>
      <c r="VR69" s="219"/>
      <c r="VS69" s="220"/>
      <c r="VT69" s="246"/>
      <c r="VU69" s="170"/>
    </row>
    <row r="70" spans="1:593" s="258" customFormat="1" ht="15.95" customHeight="1">
      <c r="A70" s="422"/>
      <c r="B70" s="257" t="s">
        <v>1910</v>
      </c>
      <c r="C70" s="257"/>
      <c r="D70" s="257"/>
      <c r="E70" s="212">
        <f>MIN(E71)</f>
        <v>45103</v>
      </c>
      <c r="F70" s="212">
        <f>MAX(F71)</f>
        <v>45108</v>
      </c>
      <c r="G70" s="213">
        <f>F70-E70+1</f>
        <v>6</v>
      </c>
      <c r="H70" s="214">
        <f>AVERAGE(H71)</f>
        <v>0</v>
      </c>
      <c r="I70" s="212">
        <f t="shared" si="12"/>
        <v>45102</v>
      </c>
      <c r="J70" s="215">
        <f t="shared" ca="1" si="0"/>
        <v>-151</v>
      </c>
      <c r="K70" s="216">
        <f ca="1">MAX(K71)</f>
        <v>44957</v>
      </c>
      <c r="L70" s="217"/>
      <c r="M70" s="218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20"/>
      <c r="AQ70" s="218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20"/>
      <c r="BV70" s="218"/>
      <c r="BW70" s="219"/>
      <c r="BX70" s="219"/>
      <c r="BY70" s="219"/>
      <c r="BZ70" s="219"/>
      <c r="CA70" s="219"/>
      <c r="CB70" s="219"/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20"/>
      <c r="DA70" s="218"/>
      <c r="DB70" s="219"/>
      <c r="DC70" s="219"/>
      <c r="DD70" s="219"/>
      <c r="DE70" s="219"/>
      <c r="DF70" s="219"/>
      <c r="DG70" s="219"/>
      <c r="DH70" s="219"/>
      <c r="DI70" s="219"/>
      <c r="DJ70" s="219"/>
      <c r="DK70" s="219"/>
      <c r="DL70" s="219"/>
      <c r="DM70" s="219"/>
      <c r="DN70" s="219"/>
      <c r="DO70" s="219"/>
      <c r="DP70" s="219"/>
      <c r="DQ70" s="219"/>
      <c r="DR70" s="219"/>
      <c r="DS70" s="219"/>
      <c r="DT70" s="219"/>
      <c r="DU70" s="219"/>
      <c r="DV70" s="219"/>
      <c r="DW70" s="219"/>
      <c r="DX70" s="219"/>
      <c r="DY70" s="219"/>
      <c r="DZ70" s="219"/>
      <c r="EA70" s="219"/>
      <c r="EB70" s="219"/>
      <c r="EC70" s="219"/>
      <c r="ED70" s="220"/>
      <c r="EE70" s="218"/>
      <c r="EF70" s="219"/>
      <c r="EG70" s="219"/>
      <c r="EH70" s="219"/>
      <c r="EI70" s="219"/>
      <c r="EJ70" s="219"/>
      <c r="EK70" s="219"/>
      <c r="EL70" s="219"/>
      <c r="EM70" s="219"/>
      <c r="EN70" s="219"/>
      <c r="EO70" s="219"/>
      <c r="EP70" s="219"/>
      <c r="EQ70" s="219"/>
      <c r="ER70" s="219"/>
      <c r="ES70" s="219"/>
      <c r="ET70" s="219"/>
      <c r="EU70" s="219"/>
      <c r="EV70" s="219"/>
      <c r="EW70" s="219"/>
      <c r="EX70" s="219"/>
      <c r="EY70" s="219"/>
      <c r="EZ70" s="219"/>
      <c r="FA70" s="219"/>
      <c r="FB70" s="219"/>
      <c r="FC70" s="219"/>
      <c r="FD70" s="219"/>
      <c r="FE70" s="219"/>
      <c r="FF70" s="219"/>
      <c r="FG70" s="219"/>
      <c r="FH70" s="219"/>
      <c r="FI70" s="220"/>
      <c r="FJ70" s="218"/>
      <c r="FK70" s="219"/>
      <c r="FL70" s="219"/>
      <c r="FM70" s="219"/>
      <c r="FN70" s="219"/>
      <c r="FO70" s="219"/>
      <c r="FP70" s="219"/>
      <c r="FQ70" s="219"/>
      <c r="FR70" s="219"/>
      <c r="FS70" s="219"/>
      <c r="FT70" s="219"/>
      <c r="FU70" s="219"/>
      <c r="FV70" s="219"/>
      <c r="FW70" s="219"/>
      <c r="FX70" s="219"/>
      <c r="FY70" s="219"/>
      <c r="FZ70" s="219"/>
      <c r="GA70" s="219"/>
      <c r="GB70" s="219"/>
      <c r="GC70" s="219"/>
      <c r="GD70" s="219"/>
      <c r="GE70" s="219"/>
      <c r="GF70" s="219"/>
      <c r="GG70" s="219"/>
      <c r="GH70" s="219"/>
      <c r="GI70" s="219"/>
      <c r="GJ70" s="219"/>
      <c r="GK70" s="219"/>
      <c r="GL70" s="219"/>
      <c r="GM70" s="220"/>
      <c r="GN70" s="218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20"/>
      <c r="HS70" s="218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20"/>
      <c r="IX70" s="218"/>
      <c r="IY70" s="219"/>
      <c r="IZ70" s="219"/>
      <c r="JA70" s="219"/>
      <c r="JB70" s="219"/>
      <c r="JC70" s="219"/>
      <c r="JD70" s="219"/>
      <c r="JE70" s="219"/>
      <c r="JF70" s="219"/>
      <c r="JG70" s="219"/>
      <c r="JH70" s="219"/>
      <c r="JI70" s="219"/>
      <c r="JJ70" s="219"/>
      <c r="JK70" s="219"/>
      <c r="JL70" s="219"/>
      <c r="JM70" s="219"/>
      <c r="JN70" s="219"/>
      <c r="JO70" s="219"/>
      <c r="JP70" s="219"/>
      <c r="JQ70" s="219"/>
      <c r="JR70" s="219"/>
      <c r="JS70" s="219"/>
      <c r="JT70" s="219"/>
      <c r="JU70" s="219"/>
      <c r="JV70" s="219"/>
      <c r="JW70" s="219"/>
      <c r="JX70" s="219"/>
      <c r="JY70" s="220"/>
      <c r="JZ70" s="218"/>
      <c r="KA70" s="219"/>
      <c r="KB70" s="219"/>
      <c r="KC70" s="219"/>
      <c r="KD70" s="219"/>
      <c r="KE70" s="219"/>
      <c r="KF70" s="219"/>
      <c r="KG70" s="219"/>
      <c r="KH70" s="219"/>
      <c r="KI70" s="219"/>
      <c r="KJ70" s="219"/>
      <c r="KK70" s="219"/>
      <c r="KL70" s="219"/>
      <c r="KM70" s="219"/>
      <c r="KN70" s="219"/>
      <c r="KO70" s="219"/>
      <c r="KP70" s="219"/>
      <c r="KQ70" s="219"/>
      <c r="KR70" s="219"/>
      <c r="KS70" s="219"/>
      <c r="KT70" s="219"/>
      <c r="KU70" s="219"/>
      <c r="KV70" s="219"/>
      <c r="KW70" s="219"/>
      <c r="KX70" s="219"/>
      <c r="KY70" s="219"/>
      <c r="KZ70" s="219"/>
      <c r="LA70" s="219"/>
      <c r="LB70" s="219"/>
      <c r="LC70" s="219"/>
      <c r="LD70" s="220"/>
      <c r="LE70" s="218"/>
      <c r="LF70" s="219"/>
      <c r="LG70" s="219"/>
      <c r="LH70" s="219"/>
      <c r="LI70" s="219"/>
      <c r="LJ70" s="219"/>
      <c r="LK70" s="219"/>
      <c r="LL70" s="219"/>
      <c r="LM70" s="219"/>
      <c r="LN70" s="219"/>
      <c r="LO70" s="219"/>
      <c r="LP70" s="219"/>
      <c r="LQ70" s="219"/>
      <c r="LR70" s="219"/>
      <c r="LS70" s="219"/>
      <c r="LT70" s="219"/>
      <c r="LU70" s="219"/>
      <c r="LV70" s="219"/>
      <c r="LW70" s="219"/>
      <c r="LX70" s="219"/>
      <c r="LY70" s="219"/>
      <c r="LZ70" s="219"/>
      <c r="MA70" s="219"/>
      <c r="MB70" s="219"/>
      <c r="MC70" s="219"/>
      <c r="MD70" s="219"/>
      <c r="ME70" s="219"/>
      <c r="MF70" s="219"/>
      <c r="MG70" s="219"/>
      <c r="MH70" s="220"/>
      <c r="MI70" s="218"/>
      <c r="MJ70" s="219"/>
      <c r="MK70" s="219"/>
      <c r="ML70" s="219"/>
      <c r="MM70" s="219"/>
      <c r="MN70" s="219"/>
      <c r="MO70" s="219"/>
      <c r="MP70" s="219"/>
      <c r="MQ70" s="219"/>
      <c r="MR70" s="219"/>
      <c r="MS70" s="219"/>
      <c r="MT70" s="219"/>
      <c r="MU70" s="219"/>
      <c r="MV70" s="219"/>
      <c r="MW70" s="219"/>
      <c r="MX70" s="219"/>
      <c r="MY70" s="219"/>
      <c r="MZ70" s="219"/>
      <c r="NA70" s="219"/>
      <c r="NB70" s="219"/>
      <c r="NC70" s="219"/>
      <c r="ND70" s="219"/>
      <c r="NE70" s="219"/>
      <c r="NF70" s="219"/>
      <c r="NG70" s="219"/>
      <c r="NH70" s="219"/>
      <c r="NI70" s="219"/>
      <c r="NJ70" s="219"/>
      <c r="NK70" s="219"/>
      <c r="NL70" s="219"/>
      <c r="NM70" s="220"/>
      <c r="NN70" s="218"/>
      <c r="NO70" s="219"/>
      <c r="NP70" s="219"/>
      <c r="NQ70" s="219"/>
      <c r="NR70" s="219"/>
      <c r="NS70" s="219"/>
      <c r="NT70" s="219"/>
      <c r="NU70" s="219"/>
      <c r="NV70" s="219"/>
      <c r="NW70" s="219"/>
      <c r="NX70" s="219"/>
      <c r="NY70" s="219"/>
      <c r="NZ70" s="219"/>
      <c r="OA70" s="219"/>
      <c r="OB70" s="219"/>
      <c r="OC70" s="219"/>
      <c r="OD70" s="219"/>
      <c r="OE70" s="219"/>
      <c r="OF70" s="219"/>
      <c r="OG70" s="219"/>
      <c r="OH70" s="219"/>
      <c r="OI70" s="219"/>
      <c r="OJ70" s="219"/>
      <c r="OK70" s="219"/>
      <c r="OL70" s="219"/>
      <c r="OM70" s="219"/>
      <c r="ON70" s="219"/>
      <c r="OO70" s="219"/>
      <c r="OP70" s="219"/>
      <c r="OQ70" s="220"/>
      <c r="OR70" s="218"/>
      <c r="OS70" s="219"/>
      <c r="OT70" s="219"/>
      <c r="OU70" s="219"/>
      <c r="OV70" s="219"/>
      <c r="OW70" s="219"/>
      <c r="OX70" s="219"/>
      <c r="OY70" s="219"/>
      <c r="OZ70" s="219"/>
      <c r="PA70" s="219"/>
      <c r="PB70" s="219"/>
      <c r="PC70" s="219"/>
      <c r="PD70" s="219"/>
      <c r="PE70" s="219"/>
      <c r="PF70" s="219"/>
      <c r="PG70" s="219"/>
      <c r="PH70" s="219"/>
      <c r="PI70" s="219"/>
      <c r="PJ70" s="219"/>
      <c r="PK70" s="219"/>
      <c r="PL70" s="219"/>
      <c r="PM70" s="219"/>
      <c r="PN70" s="219"/>
      <c r="PO70" s="219"/>
      <c r="PP70" s="219"/>
      <c r="PQ70" s="219"/>
      <c r="PR70" s="219"/>
      <c r="PS70" s="219"/>
      <c r="PT70" s="219"/>
      <c r="PU70" s="219"/>
      <c r="PV70" s="220"/>
      <c r="PW70" s="218"/>
      <c r="PX70" s="219"/>
      <c r="PY70" s="219"/>
      <c r="PZ70" s="219"/>
      <c r="QA70" s="219"/>
      <c r="QB70" s="219"/>
      <c r="QC70" s="219"/>
      <c r="QD70" s="219"/>
      <c r="QE70" s="219"/>
      <c r="QF70" s="219"/>
      <c r="QG70" s="219"/>
      <c r="QH70" s="219"/>
      <c r="QI70" s="219"/>
      <c r="QJ70" s="219"/>
      <c r="QK70" s="219"/>
      <c r="QL70" s="219"/>
      <c r="QM70" s="219"/>
      <c r="QN70" s="219"/>
      <c r="QO70" s="219"/>
      <c r="QP70" s="219"/>
      <c r="QQ70" s="219"/>
      <c r="QR70" s="219"/>
      <c r="QS70" s="219"/>
      <c r="QT70" s="219"/>
      <c r="QU70" s="219"/>
      <c r="QV70" s="219"/>
      <c r="QW70" s="219"/>
      <c r="QX70" s="219"/>
      <c r="QY70" s="219"/>
      <c r="QZ70" s="219"/>
      <c r="RA70" s="220"/>
      <c r="RB70" s="218"/>
      <c r="RC70" s="219"/>
      <c r="RD70" s="219"/>
      <c r="RE70" s="219"/>
      <c r="RF70" s="219"/>
      <c r="RG70" s="219"/>
      <c r="RH70" s="219"/>
      <c r="RI70" s="219"/>
      <c r="RJ70" s="219"/>
      <c r="RK70" s="219"/>
      <c r="RL70" s="219"/>
      <c r="RM70" s="219"/>
      <c r="RN70" s="219"/>
      <c r="RO70" s="219"/>
      <c r="RP70" s="219"/>
      <c r="RQ70" s="219"/>
      <c r="RR70" s="219"/>
      <c r="RS70" s="219"/>
      <c r="RT70" s="219"/>
      <c r="RU70" s="219"/>
      <c r="RV70" s="219"/>
      <c r="RW70" s="219"/>
      <c r="RX70" s="219"/>
      <c r="RY70" s="219"/>
      <c r="RZ70" s="219"/>
      <c r="SA70" s="219"/>
      <c r="SB70" s="219"/>
      <c r="SC70" s="219"/>
      <c r="SD70" s="219"/>
      <c r="SE70" s="220"/>
      <c r="SF70" s="218"/>
      <c r="SG70" s="219"/>
      <c r="SH70" s="219"/>
      <c r="SI70" s="219"/>
      <c r="SJ70" s="219"/>
      <c r="SK70" s="219"/>
      <c r="SL70" s="219"/>
      <c r="SM70" s="219"/>
      <c r="SN70" s="219"/>
      <c r="SO70" s="219"/>
      <c r="SP70" s="219"/>
      <c r="SQ70" s="219"/>
      <c r="SR70" s="219"/>
      <c r="SS70" s="219"/>
      <c r="ST70" s="219"/>
      <c r="SU70" s="219"/>
      <c r="SV70" s="219"/>
      <c r="SW70" s="219"/>
      <c r="SX70" s="219"/>
      <c r="SY70" s="219"/>
      <c r="SZ70" s="219"/>
      <c r="TA70" s="219"/>
      <c r="TB70" s="219"/>
      <c r="TC70" s="219"/>
      <c r="TD70" s="219"/>
      <c r="TE70" s="219"/>
      <c r="TF70" s="219"/>
      <c r="TG70" s="219"/>
      <c r="TH70" s="219"/>
      <c r="TI70" s="219"/>
      <c r="TJ70" s="220"/>
      <c r="TK70" s="218"/>
      <c r="TL70" s="219"/>
      <c r="TM70" s="219"/>
      <c r="TN70" s="219"/>
      <c r="TO70" s="219"/>
      <c r="TP70" s="219"/>
      <c r="TQ70" s="219"/>
      <c r="TR70" s="219"/>
      <c r="TS70" s="219"/>
      <c r="TT70" s="219"/>
      <c r="TU70" s="219"/>
      <c r="TV70" s="219"/>
      <c r="TW70" s="219"/>
      <c r="TX70" s="219"/>
      <c r="TY70" s="219"/>
      <c r="TZ70" s="219"/>
      <c r="UA70" s="219"/>
      <c r="UB70" s="219"/>
      <c r="UC70" s="219"/>
      <c r="UD70" s="219"/>
      <c r="UE70" s="219"/>
      <c r="UF70" s="219"/>
      <c r="UG70" s="219"/>
      <c r="UH70" s="219"/>
      <c r="UI70" s="219"/>
      <c r="UJ70" s="219"/>
      <c r="UK70" s="219"/>
      <c r="UL70" s="219"/>
      <c r="UM70" s="219"/>
      <c r="UN70" s="220"/>
      <c r="UO70" s="218"/>
      <c r="UP70" s="219"/>
      <c r="UQ70" s="219"/>
      <c r="UR70" s="219"/>
      <c r="US70" s="219"/>
      <c r="UT70" s="219"/>
      <c r="UU70" s="219"/>
      <c r="UV70" s="219"/>
      <c r="UW70" s="219"/>
      <c r="UX70" s="219"/>
      <c r="UY70" s="219"/>
      <c r="UZ70" s="219"/>
      <c r="VA70" s="219"/>
      <c r="VB70" s="219"/>
      <c r="VC70" s="219"/>
      <c r="VD70" s="219"/>
      <c r="VE70" s="219"/>
      <c r="VF70" s="219"/>
      <c r="VG70" s="219"/>
      <c r="VH70" s="219"/>
      <c r="VI70" s="219"/>
      <c r="VJ70" s="219"/>
      <c r="VK70" s="219"/>
      <c r="VL70" s="219"/>
      <c r="VM70" s="219"/>
      <c r="VN70" s="219"/>
      <c r="VO70" s="219"/>
      <c r="VP70" s="219"/>
      <c r="VQ70" s="219"/>
      <c r="VR70" s="219"/>
      <c r="VS70" s="220"/>
      <c r="VT70" s="246"/>
      <c r="VU70" s="170"/>
    </row>
    <row r="71" spans="1:593" s="258" customFormat="1" ht="15.95" customHeight="1" outlineLevel="1">
      <c r="A71" s="422"/>
      <c r="B71" s="244" t="s">
        <v>1911</v>
      </c>
      <c r="C71" s="245"/>
      <c r="D71" s="244"/>
      <c r="E71" s="225">
        <f>F69+1</f>
        <v>45103</v>
      </c>
      <c r="F71" s="225">
        <f>E71+G71-1</f>
        <v>45108</v>
      </c>
      <c r="G71" s="226">
        <v>6</v>
      </c>
      <c r="H71" s="227">
        <v>0</v>
      </c>
      <c r="I71" s="225">
        <f t="shared" si="12"/>
        <v>45102</v>
      </c>
      <c r="J71" s="228">
        <f t="shared" ca="1" si="0"/>
        <v>-151</v>
      </c>
      <c r="K71" s="229">
        <f ca="1">IF(H71&gt;=100%,F71,$F$5)</f>
        <v>44957</v>
      </c>
      <c r="L71" s="217"/>
      <c r="M71" s="218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20"/>
      <c r="AQ71" s="218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20"/>
      <c r="BV71" s="218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20"/>
      <c r="DA71" s="218"/>
      <c r="DB71" s="219"/>
      <c r="DC71" s="219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  <c r="EC71" s="219"/>
      <c r="ED71" s="220"/>
      <c r="EE71" s="218"/>
      <c r="EF71" s="219"/>
      <c r="EG71" s="219"/>
      <c r="EH71" s="219"/>
      <c r="EI71" s="219"/>
      <c r="EJ71" s="219"/>
      <c r="EK71" s="219"/>
      <c r="EL71" s="219"/>
      <c r="EM71" s="219"/>
      <c r="EN71" s="219"/>
      <c r="EO71" s="219"/>
      <c r="EP71" s="219"/>
      <c r="EQ71" s="219"/>
      <c r="ER71" s="219"/>
      <c r="ES71" s="219"/>
      <c r="ET71" s="219"/>
      <c r="EU71" s="219"/>
      <c r="EV71" s="219"/>
      <c r="EW71" s="219"/>
      <c r="EX71" s="219"/>
      <c r="EY71" s="219"/>
      <c r="EZ71" s="219"/>
      <c r="FA71" s="219"/>
      <c r="FB71" s="219"/>
      <c r="FC71" s="219"/>
      <c r="FD71" s="219"/>
      <c r="FE71" s="219"/>
      <c r="FF71" s="219"/>
      <c r="FG71" s="219"/>
      <c r="FH71" s="219"/>
      <c r="FI71" s="220"/>
      <c r="FJ71" s="218"/>
      <c r="FK71" s="219"/>
      <c r="FL71" s="219"/>
      <c r="FM71" s="219"/>
      <c r="FN71" s="219"/>
      <c r="FO71" s="219"/>
      <c r="FP71" s="219"/>
      <c r="FQ71" s="219"/>
      <c r="FR71" s="219"/>
      <c r="FS71" s="219"/>
      <c r="FT71" s="219"/>
      <c r="FU71" s="219"/>
      <c r="FV71" s="219"/>
      <c r="FW71" s="219"/>
      <c r="FX71" s="219"/>
      <c r="FY71" s="219"/>
      <c r="FZ71" s="219"/>
      <c r="GA71" s="219"/>
      <c r="GB71" s="219"/>
      <c r="GC71" s="219"/>
      <c r="GD71" s="219"/>
      <c r="GE71" s="219"/>
      <c r="GF71" s="219"/>
      <c r="GG71" s="219"/>
      <c r="GH71" s="219"/>
      <c r="GI71" s="219"/>
      <c r="GJ71" s="219"/>
      <c r="GK71" s="219"/>
      <c r="GL71" s="219"/>
      <c r="GM71" s="220"/>
      <c r="GN71" s="218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20"/>
      <c r="HS71" s="218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20"/>
      <c r="IX71" s="218"/>
      <c r="IY71" s="219"/>
      <c r="IZ71" s="219"/>
      <c r="JA71" s="219"/>
      <c r="JB71" s="219"/>
      <c r="JC71" s="219"/>
      <c r="JD71" s="219"/>
      <c r="JE71" s="219"/>
      <c r="JF71" s="219"/>
      <c r="JG71" s="219"/>
      <c r="JH71" s="219"/>
      <c r="JI71" s="219"/>
      <c r="JJ71" s="219"/>
      <c r="JK71" s="219"/>
      <c r="JL71" s="219"/>
      <c r="JM71" s="219"/>
      <c r="JN71" s="219"/>
      <c r="JO71" s="219"/>
      <c r="JP71" s="219"/>
      <c r="JQ71" s="219"/>
      <c r="JR71" s="219"/>
      <c r="JS71" s="219"/>
      <c r="JT71" s="219"/>
      <c r="JU71" s="219"/>
      <c r="JV71" s="219"/>
      <c r="JW71" s="219"/>
      <c r="JX71" s="219"/>
      <c r="JY71" s="220"/>
      <c r="JZ71" s="218"/>
      <c r="KA71" s="219"/>
      <c r="KB71" s="219"/>
      <c r="KC71" s="219"/>
      <c r="KD71" s="219"/>
      <c r="KE71" s="219"/>
      <c r="KF71" s="219"/>
      <c r="KG71" s="219"/>
      <c r="KH71" s="219"/>
      <c r="KI71" s="219"/>
      <c r="KJ71" s="219"/>
      <c r="KK71" s="219"/>
      <c r="KL71" s="219"/>
      <c r="KM71" s="219"/>
      <c r="KN71" s="219"/>
      <c r="KO71" s="219"/>
      <c r="KP71" s="219"/>
      <c r="KQ71" s="219"/>
      <c r="KR71" s="219"/>
      <c r="KS71" s="219"/>
      <c r="KT71" s="219"/>
      <c r="KU71" s="219"/>
      <c r="KV71" s="219"/>
      <c r="KW71" s="219"/>
      <c r="KX71" s="219"/>
      <c r="KY71" s="219"/>
      <c r="KZ71" s="219"/>
      <c r="LA71" s="219"/>
      <c r="LB71" s="219"/>
      <c r="LC71" s="219"/>
      <c r="LD71" s="220"/>
      <c r="LE71" s="218"/>
      <c r="LF71" s="219"/>
      <c r="LG71" s="219"/>
      <c r="LH71" s="219"/>
      <c r="LI71" s="219"/>
      <c r="LJ71" s="219"/>
      <c r="LK71" s="219"/>
      <c r="LL71" s="219"/>
      <c r="LM71" s="219"/>
      <c r="LN71" s="219"/>
      <c r="LO71" s="219"/>
      <c r="LP71" s="219"/>
      <c r="LQ71" s="219"/>
      <c r="LR71" s="219"/>
      <c r="LS71" s="219"/>
      <c r="LT71" s="219"/>
      <c r="LU71" s="219"/>
      <c r="LV71" s="219"/>
      <c r="LW71" s="219"/>
      <c r="LX71" s="219"/>
      <c r="LY71" s="219"/>
      <c r="LZ71" s="219"/>
      <c r="MA71" s="219"/>
      <c r="MB71" s="219"/>
      <c r="MC71" s="219"/>
      <c r="MD71" s="219"/>
      <c r="ME71" s="219"/>
      <c r="MF71" s="219"/>
      <c r="MG71" s="219"/>
      <c r="MH71" s="220"/>
      <c r="MI71" s="218"/>
      <c r="MJ71" s="219"/>
      <c r="MK71" s="219"/>
      <c r="ML71" s="219"/>
      <c r="MM71" s="219"/>
      <c r="MN71" s="219"/>
      <c r="MO71" s="219"/>
      <c r="MP71" s="219"/>
      <c r="MQ71" s="219"/>
      <c r="MR71" s="219"/>
      <c r="MS71" s="219"/>
      <c r="MT71" s="219"/>
      <c r="MU71" s="219"/>
      <c r="MV71" s="219"/>
      <c r="MW71" s="219"/>
      <c r="MX71" s="219"/>
      <c r="MY71" s="219"/>
      <c r="MZ71" s="219"/>
      <c r="NA71" s="219"/>
      <c r="NB71" s="219"/>
      <c r="NC71" s="219"/>
      <c r="ND71" s="219"/>
      <c r="NE71" s="219"/>
      <c r="NF71" s="219"/>
      <c r="NG71" s="219"/>
      <c r="NH71" s="219"/>
      <c r="NI71" s="219"/>
      <c r="NJ71" s="219"/>
      <c r="NK71" s="219"/>
      <c r="NL71" s="219"/>
      <c r="NM71" s="220"/>
      <c r="NN71" s="218"/>
      <c r="NO71" s="219"/>
      <c r="NP71" s="219"/>
      <c r="NQ71" s="219"/>
      <c r="NR71" s="219"/>
      <c r="NS71" s="219"/>
      <c r="NT71" s="219"/>
      <c r="NU71" s="219"/>
      <c r="NV71" s="219"/>
      <c r="NW71" s="219"/>
      <c r="NX71" s="219"/>
      <c r="NY71" s="219"/>
      <c r="NZ71" s="219"/>
      <c r="OA71" s="219"/>
      <c r="OB71" s="219"/>
      <c r="OC71" s="219"/>
      <c r="OD71" s="219"/>
      <c r="OE71" s="219"/>
      <c r="OF71" s="219"/>
      <c r="OG71" s="219"/>
      <c r="OH71" s="219"/>
      <c r="OI71" s="219"/>
      <c r="OJ71" s="219"/>
      <c r="OK71" s="219"/>
      <c r="OL71" s="219"/>
      <c r="OM71" s="219"/>
      <c r="ON71" s="219"/>
      <c r="OO71" s="219"/>
      <c r="OP71" s="219"/>
      <c r="OQ71" s="220"/>
      <c r="OR71" s="218"/>
      <c r="OS71" s="219"/>
      <c r="OT71" s="219"/>
      <c r="OU71" s="219"/>
      <c r="OV71" s="219"/>
      <c r="OW71" s="219"/>
      <c r="OX71" s="219"/>
      <c r="OY71" s="219"/>
      <c r="OZ71" s="219"/>
      <c r="PA71" s="219"/>
      <c r="PB71" s="219"/>
      <c r="PC71" s="219"/>
      <c r="PD71" s="219"/>
      <c r="PE71" s="219"/>
      <c r="PF71" s="219"/>
      <c r="PG71" s="219"/>
      <c r="PH71" s="219"/>
      <c r="PI71" s="219"/>
      <c r="PJ71" s="219"/>
      <c r="PK71" s="219"/>
      <c r="PL71" s="219"/>
      <c r="PM71" s="219"/>
      <c r="PN71" s="219"/>
      <c r="PO71" s="219"/>
      <c r="PP71" s="219"/>
      <c r="PQ71" s="219"/>
      <c r="PR71" s="219"/>
      <c r="PS71" s="219"/>
      <c r="PT71" s="219"/>
      <c r="PU71" s="219"/>
      <c r="PV71" s="220"/>
      <c r="PW71" s="218"/>
      <c r="PX71" s="219"/>
      <c r="PY71" s="219"/>
      <c r="PZ71" s="219"/>
      <c r="QA71" s="219"/>
      <c r="QB71" s="219"/>
      <c r="QC71" s="219"/>
      <c r="QD71" s="219"/>
      <c r="QE71" s="219"/>
      <c r="QF71" s="219"/>
      <c r="QG71" s="219"/>
      <c r="QH71" s="219"/>
      <c r="QI71" s="219"/>
      <c r="QJ71" s="219"/>
      <c r="QK71" s="219"/>
      <c r="QL71" s="219"/>
      <c r="QM71" s="219"/>
      <c r="QN71" s="219"/>
      <c r="QO71" s="219"/>
      <c r="QP71" s="219"/>
      <c r="QQ71" s="219"/>
      <c r="QR71" s="219"/>
      <c r="QS71" s="219"/>
      <c r="QT71" s="219"/>
      <c r="QU71" s="219"/>
      <c r="QV71" s="219"/>
      <c r="QW71" s="219"/>
      <c r="QX71" s="219"/>
      <c r="QY71" s="219"/>
      <c r="QZ71" s="219"/>
      <c r="RA71" s="220"/>
      <c r="RB71" s="218"/>
      <c r="RC71" s="219"/>
      <c r="RD71" s="219"/>
      <c r="RE71" s="219"/>
      <c r="RF71" s="219"/>
      <c r="RG71" s="219"/>
      <c r="RH71" s="219"/>
      <c r="RI71" s="219"/>
      <c r="RJ71" s="219"/>
      <c r="RK71" s="219"/>
      <c r="RL71" s="219"/>
      <c r="RM71" s="219"/>
      <c r="RN71" s="219"/>
      <c r="RO71" s="219"/>
      <c r="RP71" s="219"/>
      <c r="RQ71" s="219"/>
      <c r="RR71" s="219"/>
      <c r="RS71" s="219"/>
      <c r="RT71" s="219"/>
      <c r="RU71" s="219"/>
      <c r="RV71" s="219"/>
      <c r="RW71" s="219"/>
      <c r="RX71" s="219"/>
      <c r="RY71" s="219"/>
      <c r="RZ71" s="219"/>
      <c r="SA71" s="219"/>
      <c r="SB71" s="219"/>
      <c r="SC71" s="219"/>
      <c r="SD71" s="219"/>
      <c r="SE71" s="220"/>
      <c r="SF71" s="218"/>
      <c r="SG71" s="219"/>
      <c r="SH71" s="219"/>
      <c r="SI71" s="219"/>
      <c r="SJ71" s="219"/>
      <c r="SK71" s="219"/>
      <c r="SL71" s="219"/>
      <c r="SM71" s="219"/>
      <c r="SN71" s="219"/>
      <c r="SO71" s="219"/>
      <c r="SP71" s="219"/>
      <c r="SQ71" s="219"/>
      <c r="SR71" s="219"/>
      <c r="SS71" s="219"/>
      <c r="ST71" s="219"/>
      <c r="SU71" s="219"/>
      <c r="SV71" s="219"/>
      <c r="SW71" s="219"/>
      <c r="SX71" s="219"/>
      <c r="SY71" s="219"/>
      <c r="SZ71" s="219"/>
      <c r="TA71" s="219"/>
      <c r="TB71" s="219"/>
      <c r="TC71" s="219"/>
      <c r="TD71" s="219"/>
      <c r="TE71" s="219"/>
      <c r="TF71" s="219"/>
      <c r="TG71" s="219"/>
      <c r="TH71" s="219"/>
      <c r="TI71" s="219"/>
      <c r="TJ71" s="220"/>
      <c r="TK71" s="218"/>
      <c r="TL71" s="219"/>
      <c r="TM71" s="219"/>
      <c r="TN71" s="219"/>
      <c r="TO71" s="219"/>
      <c r="TP71" s="219"/>
      <c r="TQ71" s="219"/>
      <c r="TR71" s="219"/>
      <c r="TS71" s="219"/>
      <c r="TT71" s="219"/>
      <c r="TU71" s="219"/>
      <c r="TV71" s="219"/>
      <c r="TW71" s="219"/>
      <c r="TX71" s="219"/>
      <c r="TY71" s="219"/>
      <c r="TZ71" s="219"/>
      <c r="UA71" s="219"/>
      <c r="UB71" s="219"/>
      <c r="UC71" s="219"/>
      <c r="UD71" s="219"/>
      <c r="UE71" s="219"/>
      <c r="UF71" s="219"/>
      <c r="UG71" s="219"/>
      <c r="UH71" s="219"/>
      <c r="UI71" s="219"/>
      <c r="UJ71" s="219"/>
      <c r="UK71" s="219"/>
      <c r="UL71" s="219"/>
      <c r="UM71" s="219"/>
      <c r="UN71" s="220"/>
      <c r="UO71" s="218"/>
      <c r="UP71" s="219"/>
      <c r="UQ71" s="219"/>
      <c r="UR71" s="219"/>
      <c r="US71" s="219"/>
      <c r="UT71" s="219"/>
      <c r="UU71" s="219"/>
      <c r="UV71" s="219"/>
      <c r="UW71" s="219"/>
      <c r="UX71" s="219"/>
      <c r="UY71" s="219"/>
      <c r="UZ71" s="219"/>
      <c r="VA71" s="219"/>
      <c r="VB71" s="219"/>
      <c r="VC71" s="219"/>
      <c r="VD71" s="219"/>
      <c r="VE71" s="219"/>
      <c r="VF71" s="219"/>
      <c r="VG71" s="219"/>
      <c r="VH71" s="219"/>
      <c r="VI71" s="219"/>
      <c r="VJ71" s="219"/>
      <c r="VK71" s="219"/>
      <c r="VL71" s="219"/>
      <c r="VM71" s="219"/>
      <c r="VN71" s="219"/>
      <c r="VO71" s="219"/>
      <c r="VP71" s="219"/>
      <c r="VQ71" s="219"/>
      <c r="VR71" s="219"/>
      <c r="VS71" s="220"/>
      <c r="VT71" s="246"/>
      <c r="VU71" s="170"/>
    </row>
    <row r="72" spans="1:593" s="258" customFormat="1" ht="15.95" customHeight="1">
      <c r="A72" s="423"/>
      <c r="B72" s="268" t="s">
        <v>1912</v>
      </c>
      <c r="C72" s="268"/>
      <c r="D72" s="268"/>
      <c r="E72" s="271">
        <f>F71+1</f>
        <v>45109</v>
      </c>
      <c r="F72" s="271">
        <f>E72+G72-1</f>
        <v>45109</v>
      </c>
      <c r="G72" s="272">
        <v>1</v>
      </c>
      <c r="H72" s="273">
        <v>0</v>
      </c>
      <c r="I72" s="271">
        <f t="shared" si="12"/>
        <v>45108</v>
      </c>
      <c r="J72" s="274">
        <f t="shared" ca="1" si="0"/>
        <v>-152</v>
      </c>
      <c r="K72" s="275">
        <f ca="1">$F$5</f>
        <v>44957</v>
      </c>
      <c r="L72" s="276"/>
      <c r="M72" s="277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9"/>
      <c r="AQ72" s="277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9"/>
      <c r="BV72" s="277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9"/>
      <c r="DA72" s="277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279"/>
      <c r="EE72" s="277"/>
      <c r="EF72" s="278"/>
      <c r="EG72" s="278"/>
      <c r="EH72" s="278"/>
      <c r="EI72" s="278"/>
      <c r="EJ72" s="278"/>
      <c r="EK72" s="278"/>
      <c r="EL72" s="278"/>
      <c r="EM72" s="278"/>
      <c r="EN72" s="278"/>
      <c r="EO72" s="278"/>
      <c r="EP72" s="278"/>
      <c r="EQ72" s="278"/>
      <c r="ER72" s="278"/>
      <c r="ES72" s="278"/>
      <c r="ET72" s="278"/>
      <c r="EU72" s="278"/>
      <c r="EV72" s="278"/>
      <c r="EW72" s="278"/>
      <c r="EX72" s="278"/>
      <c r="EY72" s="278"/>
      <c r="EZ72" s="278"/>
      <c r="FA72" s="278"/>
      <c r="FB72" s="278"/>
      <c r="FC72" s="278"/>
      <c r="FD72" s="278"/>
      <c r="FE72" s="278"/>
      <c r="FF72" s="278"/>
      <c r="FG72" s="278"/>
      <c r="FH72" s="278"/>
      <c r="FI72" s="279"/>
      <c r="FJ72" s="277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  <c r="FV72" s="278"/>
      <c r="FW72" s="278"/>
      <c r="FX72" s="278"/>
      <c r="FY72" s="278"/>
      <c r="FZ72" s="278"/>
      <c r="GA72" s="278"/>
      <c r="GB72" s="278"/>
      <c r="GC72" s="278"/>
      <c r="GD72" s="278"/>
      <c r="GE72" s="278"/>
      <c r="GF72" s="278"/>
      <c r="GG72" s="278"/>
      <c r="GH72" s="278"/>
      <c r="GI72" s="278"/>
      <c r="GJ72" s="278"/>
      <c r="GK72" s="278"/>
      <c r="GL72" s="278"/>
      <c r="GM72" s="279"/>
      <c r="GN72" s="277"/>
      <c r="GO72" s="278"/>
      <c r="GP72" s="278"/>
      <c r="GQ72" s="278"/>
      <c r="GR72" s="278"/>
      <c r="GS72" s="278"/>
      <c r="GT72" s="278"/>
      <c r="GU72" s="278"/>
      <c r="GV72" s="278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9"/>
      <c r="HS72" s="277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9"/>
      <c r="IX72" s="277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9"/>
      <c r="JZ72" s="277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9"/>
      <c r="LE72" s="277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9"/>
      <c r="MI72" s="277"/>
      <c r="MJ72" s="278"/>
      <c r="MK72" s="278"/>
      <c r="ML72" s="278"/>
      <c r="MM72" s="278"/>
      <c r="MN72" s="278"/>
      <c r="MO72" s="278"/>
      <c r="MP72" s="278"/>
      <c r="MQ72" s="278"/>
      <c r="MR72" s="278"/>
      <c r="MS72" s="278"/>
      <c r="MT72" s="278"/>
      <c r="MU72" s="278"/>
      <c r="MV72" s="278"/>
      <c r="MW72" s="278"/>
      <c r="MX72" s="278"/>
      <c r="MY72" s="278"/>
      <c r="MZ72" s="278"/>
      <c r="NA72" s="278"/>
      <c r="NB72" s="278"/>
      <c r="NC72" s="278"/>
      <c r="ND72" s="278"/>
      <c r="NE72" s="278"/>
      <c r="NF72" s="278"/>
      <c r="NG72" s="278"/>
      <c r="NH72" s="278"/>
      <c r="NI72" s="278"/>
      <c r="NJ72" s="278"/>
      <c r="NK72" s="278"/>
      <c r="NL72" s="278"/>
      <c r="NM72" s="279"/>
      <c r="NN72" s="277"/>
      <c r="NO72" s="278"/>
      <c r="NP72" s="278"/>
      <c r="NQ72" s="278"/>
      <c r="NR72" s="278"/>
      <c r="NS72" s="278"/>
      <c r="NT72" s="278"/>
      <c r="NU72" s="278"/>
      <c r="NV72" s="278"/>
      <c r="NW72" s="278"/>
      <c r="NX72" s="278"/>
      <c r="NY72" s="278"/>
      <c r="NZ72" s="278"/>
      <c r="OA72" s="278"/>
      <c r="OB72" s="278"/>
      <c r="OC72" s="278"/>
      <c r="OD72" s="278"/>
      <c r="OE72" s="278"/>
      <c r="OF72" s="278"/>
      <c r="OG72" s="278"/>
      <c r="OH72" s="278"/>
      <c r="OI72" s="278"/>
      <c r="OJ72" s="278"/>
      <c r="OK72" s="278"/>
      <c r="OL72" s="278"/>
      <c r="OM72" s="278"/>
      <c r="ON72" s="278"/>
      <c r="OO72" s="278"/>
      <c r="OP72" s="278"/>
      <c r="OQ72" s="279"/>
      <c r="OR72" s="277"/>
      <c r="OS72" s="278"/>
      <c r="OT72" s="278"/>
      <c r="OU72" s="278"/>
      <c r="OV72" s="278"/>
      <c r="OW72" s="278"/>
      <c r="OX72" s="278"/>
      <c r="OY72" s="278"/>
      <c r="OZ72" s="278"/>
      <c r="PA72" s="278"/>
      <c r="PB72" s="278"/>
      <c r="PC72" s="278"/>
      <c r="PD72" s="278"/>
      <c r="PE72" s="278"/>
      <c r="PF72" s="278"/>
      <c r="PG72" s="278"/>
      <c r="PH72" s="278"/>
      <c r="PI72" s="278"/>
      <c r="PJ72" s="278"/>
      <c r="PK72" s="278"/>
      <c r="PL72" s="278"/>
      <c r="PM72" s="278"/>
      <c r="PN72" s="278"/>
      <c r="PO72" s="278"/>
      <c r="PP72" s="278"/>
      <c r="PQ72" s="278"/>
      <c r="PR72" s="278"/>
      <c r="PS72" s="278"/>
      <c r="PT72" s="278"/>
      <c r="PU72" s="278"/>
      <c r="PV72" s="279"/>
      <c r="PW72" s="277"/>
      <c r="PX72" s="278"/>
      <c r="PY72" s="278"/>
      <c r="PZ72" s="278"/>
      <c r="QA72" s="278"/>
      <c r="QB72" s="278"/>
      <c r="QC72" s="278"/>
      <c r="QD72" s="278"/>
      <c r="QE72" s="278"/>
      <c r="QF72" s="278"/>
      <c r="QG72" s="278"/>
      <c r="QH72" s="278"/>
      <c r="QI72" s="278"/>
      <c r="QJ72" s="278"/>
      <c r="QK72" s="278"/>
      <c r="QL72" s="278"/>
      <c r="QM72" s="278"/>
      <c r="QN72" s="278"/>
      <c r="QO72" s="278"/>
      <c r="QP72" s="278"/>
      <c r="QQ72" s="278"/>
      <c r="QR72" s="278"/>
      <c r="QS72" s="278"/>
      <c r="QT72" s="278"/>
      <c r="QU72" s="278"/>
      <c r="QV72" s="278"/>
      <c r="QW72" s="278"/>
      <c r="QX72" s="278"/>
      <c r="QY72" s="278"/>
      <c r="QZ72" s="278"/>
      <c r="RA72" s="279"/>
      <c r="RB72" s="277"/>
      <c r="RC72" s="278"/>
      <c r="RD72" s="278"/>
      <c r="RE72" s="278"/>
      <c r="RF72" s="278"/>
      <c r="RG72" s="278"/>
      <c r="RH72" s="278"/>
      <c r="RI72" s="278"/>
      <c r="RJ72" s="278"/>
      <c r="RK72" s="278"/>
      <c r="RL72" s="278"/>
      <c r="RM72" s="278"/>
      <c r="RN72" s="278"/>
      <c r="RO72" s="278"/>
      <c r="RP72" s="278"/>
      <c r="RQ72" s="278"/>
      <c r="RR72" s="278"/>
      <c r="RS72" s="278"/>
      <c r="RT72" s="278"/>
      <c r="RU72" s="278"/>
      <c r="RV72" s="278"/>
      <c r="RW72" s="278"/>
      <c r="RX72" s="278"/>
      <c r="RY72" s="278"/>
      <c r="RZ72" s="278"/>
      <c r="SA72" s="278"/>
      <c r="SB72" s="278"/>
      <c r="SC72" s="278"/>
      <c r="SD72" s="278"/>
      <c r="SE72" s="279"/>
      <c r="SF72" s="277"/>
      <c r="SG72" s="278"/>
      <c r="SH72" s="278"/>
      <c r="SI72" s="278"/>
      <c r="SJ72" s="278"/>
      <c r="SK72" s="278"/>
      <c r="SL72" s="278"/>
      <c r="SM72" s="278"/>
      <c r="SN72" s="278"/>
      <c r="SO72" s="278"/>
      <c r="SP72" s="278"/>
      <c r="SQ72" s="278"/>
      <c r="SR72" s="278"/>
      <c r="SS72" s="278"/>
      <c r="ST72" s="278"/>
      <c r="SU72" s="278"/>
      <c r="SV72" s="278"/>
      <c r="SW72" s="278"/>
      <c r="SX72" s="278"/>
      <c r="SY72" s="278"/>
      <c r="SZ72" s="278"/>
      <c r="TA72" s="278"/>
      <c r="TB72" s="278"/>
      <c r="TC72" s="278"/>
      <c r="TD72" s="278"/>
      <c r="TE72" s="278"/>
      <c r="TF72" s="278"/>
      <c r="TG72" s="278"/>
      <c r="TH72" s="278"/>
      <c r="TI72" s="278"/>
      <c r="TJ72" s="279"/>
      <c r="TK72" s="277"/>
      <c r="TL72" s="278"/>
      <c r="TM72" s="278"/>
      <c r="TN72" s="278"/>
      <c r="TO72" s="278"/>
      <c r="TP72" s="278"/>
      <c r="TQ72" s="278"/>
      <c r="TR72" s="278"/>
      <c r="TS72" s="278"/>
      <c r="TT72" s="278"/>
      <c r="TU72" s="278"/>
      <c r="TV72" s="278"/>
      <c r="TW72" s="278"/>
      <c r="TX72" s="278"/>
      <c r="TY72" s="278"/>
      <c r="TZ72" s="278"/>
      <c r="UA72" s="278"/>
      <c r="UB72" s="278"/>
      <c r="UC72" s="278"/>
      <c r="UD72" s="278"/>
      <c r="UE72" s="278"/>
      <c r="UF72" s="278"/>
      <c r="UG72" s="278"/>
      <c r="UH72" s="278"/>
      <c r="UI72" s="278"/>
      <c r="UJ72" s="278"/>
      <c r="UK72" s="278"/>
      <c r="UL72" s="278"/>
      <c r="UM72" s="278"/>
      <c r="UN72" s="279"/>
      <c r="UO72" s="277"/>
      <c r="UP72" s="278"/>
      <c r="UQ72" s="278"/>
      <c r="UR72" s="278"/>
      <c r="US72" s="278"/>
      <c r="UT72" s="278"/>
      <c r="UU72" s="278"/>
      <c r="UV72" s="278"/>
      <c r="UW72" s="278"/>
      <c r="UX72" s="278"/>
      <c r="UY72" s="278"/>
      <c r="UZ72" s="278"/>
      <c r="VA72" s="278"/>
      <c r="VB72" s="278"/>
      <c r="VC72" s="278"/>
      <c r="VD72" s="278"/>
      <c r="VE72" s="278"/>
      <c r="VF72" s="278"/>
      <c r="VG72" s="278"/>
      <c r="VH72" s="278"/>
      <c r="VI72" s="278"/>
      <c r="VJ72" s="278"/>
      <c r="VK72" s="278"/>
      <c r="VL72" s="278"/>
      <c r="VM72" s="278"/>
      <c r="VN72" s="278"/>
      <c r="VO72" s="278"/>
      <c r="VP72" s="278"/>
      <c r="VQ72" s="278"/>
      <c r="VR72" s="278"/>
      <c r="VS72" s="279"/>
      <c r="VT72" s="280"/>
      <c r="VU72" s="170"/>
    </row>
    <row r="73" spans="1:593" ht="14.25">
      <c r="E73" s="296"/>
      <c r="O73" s="152"/>
      <c r="P73" s="152"/>
      <c r="Q73" s="152"/>
      <c r="R73" s="152"/>
      <c r="U73" s="152"/>
      <c r="V73" s="152"/>
      <c r="W73" s="152"/>
      <c r="X73" s="152"/>
      <c r="AA73" s="152"/>
      <c r="AB73" s="152"/>
      <c r="AC73" s="152"/>
      <c r="AD73" s="152"/>
      <c r="AG73" s="152"/>
      <c r="AH73" s="152"/>
      <c r="AI73" s="152"/>
      <c r="AJ73" s="152"/>
      <c r="AM73" s="152"/>
      <c r="AN73" s="152"/>
      <c r="AO73" s="152"/>
      <c r="AP73" s="152"/>
      <c r="AS73" s="152"/>
      <c r="AT73" s="152"/>
      <c r="AU73" s="152"/>
      <c r="AV73" s="152"/>
      <c r="AY73" s="152"/>
      <c r="AZ73" s="152"/>
      <c r="BA73" s="152"/>
      <c r="BB73" s="152"/>
      <c r="BE73" s="152"/>
      <c r="BF73" s="152"/>
      <c r="BG73" s="152"/>
      <c r="BH73" s="152"/>
      <c r="BK73" s="152"/>
      <c r="BL73" s="152"/>
      <c r="BM73" s="152"/>
      <c r="BN73" s="152"/>
      <c r="BQ73" s="152"/>
      <c r="BR73" s="152"/>
      <c r="BS73" s="152"/>
      <c r="BT73" s="152"/>
      <c r="BW73" s="152"/>
      <c r="BX73" s="152"/>
      <c r="BY73" s="152"/>
      <c r="BZ73" s="152"/>
      <c r="CC73" s="152"/>
      <c r="CD73" s="152"/>
      <c r="CE73" s="152"/>
      <c r="CF73" s="152"/>
      <c r="CI73" s="152"/>
      <c r="CJ73" s="152"/>
      <c r="CK73" s="152"/>
      <c r="CL73" s="152"/>
      <c r="CO73" s="152"/>
      <c r="CP73" s="152"/>
      <c r="CQ73" s="152"/>
      <c r="CR73" s="152"/>
      <c r="CU73" s="152"/>
      <c r="CV73" s="152"/>
      <c r="CW73" s="152"/>
      <c r="CX73" s="152"/>
      <c r="DA73" s="152"/>
      <c r="DB73" s="152"/>
      <c r="DC73" s="152"/>
      <c r="DD73" s="152"/>
      <c r="DG73" s="152"/>
      <c r="DH73" s="152"/>
      <c r="DI73" s="152"/>
      <c r="DJ73" s="152"/>
      <c r="DM73" s="152"/>
      <c r="DN73" s="152"/>
      <c r="DO73" s="152"/>
      <c r="DP73" s="152"/>
      <c r="DS73" s="152"/>
      <c r="DT73" s="152"/>
      <c r="DU73" s="152"/>
      <c r="DV73" s="152"/>
      <c r="DY73" s="152"/>
      <c r="DZ73" s="152"/>
      <c r="EA73" s="152"/>
      <c r="EB73" s="152"/>
      <c r="EE73" s="152"/>
      <c r="EF73" s="152"/>
      <c r="EG73" s="152"/>
      <c r="EH73" s="152"/>
      <c r="EK73" s="152"/>
      <c r="EL73" s="152"/>
      <c r="EM73" s="152"/>
      <c r="EN73" s="152"/>
      <c r="EQ73" s="152"/>
      <c r="ER73" s="152"/>
      <c r="ES73" s="152"/>
      <c r="ET73" s="152"/>
      <c r="EW73" s="152"/>
      <c r="EX73" s="152"/>
      <c r="EY73" s="152"/>
      <c r="EZ73" s="152"/>
      <c r="FC73" s="152"/>
      <c r="FD73" s="152"/>
      <c r="FE73" s="152"/>
      <c r="FF73" s="152"/>
      <c r="FI73" s="152"/>
      <c r="FJ73" s="152"/>
      <c r="FK73" s="152"/>
      <c r="FL73" s="152"/>
      <c r="FO73" s="152"/>
      <c r="FP73" s="152"/>
      <c r="FQ73" s="152"/>
      <c r="FR73" s="152"/>
      <c r="FU73" s="152"/>
      <c r="FV73" s="152"/>
      <c r="FW73" s="152"/>
      <c r="FX73" s="152"/>
      <c r="GA73" s="152"/>
      <c r="GB73" s="152"/>
      <c r="GC73" s="152"/>
      <c r="GD73" s="152"/>
      <c r="GG73" s="152"/>
      <c r="GH73" s="152"/>
      <c r="GI73" s="152"/>
      <c r="GJ73" s="152"/>
      <c r="GM73" s="152"/>
      <c r="GN73" s="152"/>
      <c r="GO73" s="152"/>
      <c r="GP73" s="152"/>
      <c r="GS73" s="152"/>
      <c r="GT73" s="152"/>
      <c r="GU73" s="152"/>
      <c r="GV73" s="152"/>
      <c r="GW73" s="152"/>
      <c r="GZ73" s="152"/>
      <c r="HA73" s="152"/>
      <c r="HB73" s="152"/>
      <c r="HC73" s="152"/>
      <c r="HF73" s="152"/>
      <c r="HG73" s="152"/>
      <c r="HH73" s="152"/>
      <c r="HI73" s="152"/>
      <c r="HL73" s="152"/>
      <c r="HM73" s="152"/>
      <c r="HN73" s="152"/>
      <c r="HO73" s="152"/>
      <c r="HP73" s="152"/>
      <c r="HQ73" s="152"/>
      <c r="HR73" s="152"/>
      <c r="HU73" s="152"/>
      <c r="HV73" s="152"/>
      <c r="HW73" s="152"/>
      <c r="HX73" s="152"/>
      <c r="IA73" s="152"/>
      <c r="IB73" s="152"/>
      <c r="IC73" s="152"/>
      <c r="ID73" s="152"/>
      <c r="IG73" s="152"/>
      <c r="IH73" s="152"/>
      <c r="II73" s="152"/>
      <c r="IJ73" s="152"/>
      <c r="IM73" s="152"/>
      <c r="IN73" s="152"/>
      <c r="IO73" s="152"/>
      <c r="IP73" s="152"/>
      <c r="IS73" s="152"/>
      <c r="IT73" s="152"/>
      <c r="IU73" s="152"/>
      <c r="IV73" s="152"/>
      <c r="IY73" s="152"/>
      <c r="IZ73" s="152"/>
      <c r="JA73" s="152"/>
      <c r="JB73" s="152"/>
      <c r="JE73" s="152"/>
      <c r="JF73" s="152"/>
      <c r="JG73" s="152"/>
      <c r="JH73" s="152"/>
      <c r="JK73" s="152"/>
      <c r="JL73" s="152"/>
      <c r="JM73" s="152"/>
      <c r="JN73" s="152"/>
      <c r="JQ73" s="152"/>
      <c r="JR73" s="152"/>
      <c r="JS73" s="152"/>
      <c r="JT73" s="152"/>
      <c r="JW73" s="152"/>
      <c r="JX73" s="152"/>
      <c r="JY73" s="152"/>
      <c r="JZ73" s="152"/>
      <c r="KC73" s="152"/>
      <c r="KD73" s="152"/>
      <c r="KE73" s="152"/>
      <c r="KF73" s="152"/>
      <c r="KI73" s="152"/>
      <c r="KJ73" s="152"/>
      <c r="KK73" s="152"/>
      <c r="KL73" s="152"/>
      <c r="KO73" s="152"/>
      <c r="KP73" s="152"/>
      <c r="KQ73" s="152"/>
      <c r="KR73" s="152"/>
      <c r="KU73" s="152"/>
      <c r="KV73" s="152"/>
      <c r="KW73" s="152"/>
      <c r="KX73" s="152"/>
      <c r="LA73" s="152"/>
      <c r="LB73" s="152"/>
      <c r="LC73" s="152"/>
      <c r="LD73" s="152"/>
      <c r="VU73" s="170"/>
    </row>
    <row r="74" spans="1:593" ht="13.5" hidden="1" outlineLevel="1">
      <c r="A74" s="298" t="s">
        <v>1913</v>
      </c>
      <c r="B74" s="299"/>
      <c r="C74" s="299"/>
      <c r="D74" s="299"/>
      <c r="E74" s="300"/>
      <c r="F74" s="301"/>
      <c r="G74" s="302"/>
    </row>
    <row r="75" spans="1:593" ht="13.5" hidden="1" outlineLevel="1">
      <c r="A75" s="303" t="s">
        <v>1914</v>
      </c>
      <c r="B75" s="304"/>
      <c r="C75" s="304"/>
      <c r="D75" s="304"/>
      <c r="E75" s="305"/>
      <c r="F75" s="306"/>
      <c r="G75" s="307"/>
    </row>
    <row r="76" spans="1:593" ht="13.5" hidden="1" outlineLevel="1">
      <c r="A76" s="303" t="s">
        <v>1915</v>
      </c>
      <c r="B76" s="304"/>
      <c r="C76" s="304"/>
      <c r="D76" s="304"/>
      <c r="E76" s="305"/>
      <c r="F76" s="306"/>
      <c r="G76" s="307"/>
    </row>
    <row r="77" spans="1:593" hidden="1" outlineLevel="1">
      <c r="A77" s="308"/>
      <c r="B77" s="309"/>
      <c r="C77" s="309"/>
      <c r="D77" s="309"/>
      <c r="E77" s="310"/>
      <c r="F77" s="311"/>
      <c r="G77" s="312"/>
    </row>
    <row r="78" spans="1:593" collapsed="1"/>
    <row r="79" spans="1:593">
      <c r="E79" s="296"/>
    </row>
  </sheetData>
  <mergeCells count="150">
    <mergeCell ref="A54:A72"/>
    <mergeCell ref="A9:I9"/>
    <mergeCell ref="A10:B10"/>
    <mergeCell ref="A11:A16"/>
    <mergeCell ref="A18:A51"/>
    <mergeCell ref="A53:B53"/>
    <mergeCell ref="H53:I53"/>
    <mergeCell ref="UO8:US8"/>
    <mergeCell ref="UT8:UX8"/>
    <mergeCell ref="SF8:SJ8"/>
    <mergeCell ref="SK8:SO8"/>
    <mergeCell ref="SP8:ST8"/>
    <mergeCell ref="SU8:SY8"/>
    <mergeCell ref="SZ8:TD8"/>
    <mergeCell ref="TE8:TJ8"/>
    <mergeCell ref="RB8:RF8"/>
    <mergeCell ref="RG8:RK8"/>
    <mergeCell ref="RL8:RP8"/>
    <mergeCell ref="RQ8:RU8"/>
    <mergeCell ref="RV8:RZ8"/>
    <mergeCell ref="SA8:SE8"/>
    <mergeCell ref="PW8:QA8"/>
    <mergeCell ref="QB8:QF8"/>
    <mergeCell ref="QG8:QK8"/>
    <mergeCell ref="UY8:VC8"/>
    <mergeCell ref="VD8:VH8"/>
    <mergeCell ref="VI8:VM8"/>
    <mergeCell ref="VN8:VS8"/>
    <mergeCell ref="TK8:TO8"/>
    <mergeCell ref="TP8:TT8"/>
    <mergeCell ref="TU8:TY8"/>
    <mergeCell ref="TZ8:UD8"/>
    <mergeCell ref="UE8:UI8"/>
    <mergeCell ref="UJ8:UN8"/>
    <mergeCell ref="QL8:QP8"/>
    <mergeCell ref="QQ8:QU8"/>
    <mergeCell ref="QV8:RA8"/>
    <mergeCell ref="OR8:OV8"/>
    <mergeCell ref="OW8:PA8"/>
    <mergeCell ref="PB8:PF8"/>
    <mergeCell ref="PG8:PK8"/>
    <mergeCell ref="PL8:PP8"/>
    <mergeCell ref="PQ8:PV8"/>
    <mergeCell ref="NN8:NR8"/>
    <mergeCell ref="NS8:NW8"/>
    <mergeCell ref="NX8:OB8"/>
    <mergeCell ref="OC8:OG8"/>
    <mergeCell ref="OH8:OL8"/>
    <mergeCell ref="OM8:OQ8"/>
    <mergeCell ref="MI8:MM8"/>
    <mergeCell ref="MN8:MR8"/>
    <mergeCell ref="MS8:MW8"/>
    <mergeCell ref="MX8:NB8"/>
    <mergeCell ref="NC8:NG8"/>
    <mergeCell ref="NH8:NM8"/>
    <mergeCell ref="LE8:LI8"/>
    <mergeCell ref="LJ8:LN8"/>
    <mergeCell ref="LO8:LS8"/>
    <mergeCell ref="LT8:LX8"/>
    <mergeCell ref="LY8:MC8"/>
    <mergeCell ref="MD8:MH8"/>
    <mergeCell ref="JZ8:KD8"/>
    <mergeCell ref="KE8:KI8"/>
    <mergeCell ref="KJ8:KN8"/>
    <mergeCell ref="KO8:KS8"/>
    <mergeCell ref="KT8:KX8"/>
    <mergeCell ref="KY8:LD8"/>
    <mergeCell ref="IX8:JB8"/>
    <mergeCell ref="JC8:JG8"/>
    <mergeCell ref="JH8:JL8"/>
    <mergeCell ref="JM8:JQ8"/>
    <mergeCell ref="JR8:JV8"/>
    <mergeCell ref="JW8:JY8"/>
    <mergeCell ref="HS8:HW8"/>
    <mergeCell ref="HX8:IB8"/>
    <mergeCell ref="IC8:IG8"/>
    <mergeCell ref="IH8:IL8"/>
    <mergeCell ref="IM8:IQ8"/>
    <mergeCell ref="IR8:IW8"/>
    <mergeCell ref="GN8:GR8"/>
    <mergeCell ref="GS8:GW8"/>
    <mergeCell ref="GX8:HB8"/>
    <mergeCell ref="HC8:HG8"/>
    <mergeCell ref="HH8:HL8"/>
    <mergeCell ref="HM8:HR8"/>
    <mergeCell ref="FJ8:FN8"/>
    <mergeCell ref="FO8:FS8"/>
    <mergeCell ref="FT8:FX8"/>
    <mergeCell ref="FY8:GC8"/>
    <mergeCell ref="GD8:GH8"/>
    <mergeCell ref="GI8:GM8"/>
    <mergeCell ref="EJ8:EN8"/>
    <mergeCell ref="EO8:ES8"/>
    <mergeCell ref="ET8:EX8"/>
    <mergeCell ref="EY8:FC8"/>
    <mergeCell ref="FD8:FI8"/>
    <mergeCell ref="DA8:DE8"/>
    <mergeCell ref="DF8:DJ8"/>
    <mergeCell ref="DK8:DO8"/>
    <mergeCell ref="DP8:DT8"/>
    <mergeCell ref="DU8:DY8"/>
    <mergeCell ref="DZ8:ED8"/>
    <mergeCell ref="VT6:VT8"/>
    <mergeCell ref="M7:AP7"/>
    <mergeCell ref="AQ7:BU7"/>
    <mergeCell ref="BV7:CZ7"/>
    <mergeCell ref="DA7:ED7"/>
    <mergeCell ref="EE7:FI7"/>
    <mergeCell ref="FJ7:GM7"/>
    <mergeCell ref="GN7:HR7"/>
    <mergeCell ref="SF7:TJ7"/>
    <mergeCell ref="TK7:UN7"/>
    <mergeCell ref="UO7:VS7"/>
    <mergeCell ref="HS7:IW7"/>
    <mergeCell ref="IX7:JY7"/>
    <mergeCell ref="JZ7:LD7"/>
    <mergeCell ref="LE7:MH7"/>
    <mergeCell ref="MI7:NM7"/>
    <mergeCell ref="NN7:OQ7"/>
    <mergeCell ref="M8:Q8"/>
    <mergeCell ref="R8:V8"/>
    <mergeCell ref="W8:AA8"/>
    <mergeCell ref="AB8:AF8"/>
    <mergeCell ref="AG8:AK8"/>
    <mergeCell ref="AL8:AP8"/>
    <mergeCell ref="OR7:PV7"/>
    <mergeCell ref="A1:F2"/>
    <mergeCell ref="F5:G5"/>
    <mergeCell ref="A6:A8"/>
    <mergeCell ref="B6:B8"/>
    <mergeCell ref="E6:G7"/>
    <mergeCell ref="H6:K7"/>
    <mergeCell ref="H8:I8"/>
    <mergeCell ref="M6:HR6"/>
    <mergeCell ref="HS6:VS6"/>
    <mergeCell ref="PW7:RA7"/>
    <mergeCell ref="RB7:SE7"/>
    <mergeCell ref="BV8:BZ8"/>
    <mergeCell ref="CA8:CE8"/>
    <mergeCell ref="CF8:CJ8"/>
    <mergeCell ref="CK8:CO8"/>
    <mergeCell ref="CP8:CT8"/>
    <mergeCell ref="CU8:CZ8"/>
    <mergeCell ref="AQ8:AU8"/>
    <mergeCell ref="AV8:AZ8"/>
    <mergeCell ref="BA8:BE8"/>
    <mergeCell ref="BF8:BJ8"/>
    <mergeCell ref="BK8:BO8"/>
    <mergeCell ref="BP8:BU8"/>
    <mergeCell ref="EE8:EI8"/>
  </mergeCells>
  <phoneticPr fontId="1" type="noConversion"/>
  <conditionalFormatting sqref="M11:VS12 M18:VS18 M31:VS31 M23:VS23 M51:VS51 M54:VS55 M67:VS67 M70:VS70 M72:VS72">
    <cfRule type="expression" dxfId="27" priority="27" stopIfTrue="1">
      <formula>AND(M$9&gt;=$E11,M$9&lt;=$F11)</formula>
    </cfRule>
  </conditionalFormatting>
  <conditionalFormatting sqref="M19:VS22 M32:VS40 M68:VS69 M71:VS71 M13:VS16 M24:VS30 M56:VS58 M43:VS50 M60:VS66">
    <cfRule type="expression" dxfId="26" priority="25">
      <formula>AND(M$9&gt;=$E13,M$9&lt;=$F13)</formula>
    </cfRule>
  </conditionalFormatting>
  <conditionalFormatting sqref="M10:VS10">
    <cfRule type="expression" dxfId="25" priority="23">
      <formula>AND(M$9&gt;=$E10,M$9&lt;=$F10)</formula>
    </cfRule>
  </conditionalFormatting>
  <conditionalFormatting sqref="M53:VS53">
    <cfRule type="expression" dxfId="24" priority="22">
      <formula>AND(M$9&gt;=$E53,M$9&lt;=$F53)</formula>
    </cfRule>
  </conditionalFormatting>
  <conditionalFormatting sqref="M10:VS15 M18:VS40 M43:VS58 M60:VS72">
    <cfRule type="expression" dxfId="23" priority="18">
      <formula>AND(M$9&gt;=$F10,M$9&lt;$K10)</formula>
    </cfRule>
    <cfRule type="expression" dxfId="22" priority="24">
      <formula>AND(M$9&gt;=$E10,M$9&lt;=$I10)</formula>
    </cfRule>
    <cfRule type="expression" dxfId="21" priority="26">
      <formula>M$9=$F$5</formula>
    </cfRule>
  </conditionalFormatting>
  <conditionalFormatting sqref="M16:VS16">
    <cfRule type="expression" dxfId="20" priority="19">
      <formula>M$9=$F$5</formula>
    </cfRule>
    <cfRule type="expression" dxfId="19" priority="20">
      <formula>AND(M$9&gt;=$F16,M$9&lt;$K16)</formula>
    </cfRule>
    <cfRule type="expression" dxfId="18" priority="21">
      <formula>AND(M$9&gt;=$E16,M$9&lt;=$I16)</formula>
    </cfRule>
  </conditionalFormatting>
  <conditionalFormatting sqref="M15:UG15 M20:UG20 M27:UG27 M48:UG48 M66:UG66">
    <cfRule type="expression" dxfId="17" priority="17">
      <formula>AND(M$9&gt;=$E15,M$9&lt;=$F15)</formula>
    </cfRule>
  </conditionalFormatting>
  <conditionalFormatting sqref="M17:VS17">
    <cfRule type="expression" dxfId="16" priority="16">
      <formula>AND(M$9&gt;=$E17,M$9&lt;=$F17)</formula>
    </cfRule>
  </conditionalFormatting>
  <conditionalFormatting sqref="M17:VS17">
    <cfRule type="expression" dxfId="15" priority="13">
      <formula>M$9=$F$5</formula>
    </cfRule>
    <cfRule type="expression" dxfId="14" priority="14">
      <formula>AND(M$9&gt;=$F17,M$9&lt;$K17)</formula>
    </cfRule>
    <cfRule type="expression" dxfId="13" priority="15">
      <formula>AND(M$9&gt;=$E17,M$9&lt;=$I17)</formula>
    </cfRule>
  </conditionalFormatting>
  <conditionalFormatting sqref="M41:VS41">
    <cfRule type="expression" dxfId="12" priority="11">
      <formula>AND(M$9&gt;=$E41,M$9&lt;=$F41)</formula>
    </cfRule>
  </conditionalFormatting>
  <conditionalFormatting sqref="M41:VS41">
    <cfRule type="expression" dxfId="11" priority="9">
      <formula>AND(M$9&gt;=$F41,M$9&lt;$K41)</formula>
    </cfRule>
    <cfRule type="expression" dxfId="10" priority="10">
      <formula>AND(M$9&gt;=$E41,M$9&lt;=$I41)</formula>
    </cfRule>
    <cfRule type="expression" dxfId="9" priority="12">
      <formula>M$9=$F$5</formula>
    </cfRule>
  </conditionalFormatting>
  <conditionalFormatting sqref="M59:VS59">
    <cfRule type="expression" dxfId="8" priority="7">
      <formula>AND(M$9&gt;=$E59,M$9&lt;=$F59)</formula>
    </cfRule>
  </conditionalFormatting>
  <conditionalFormatting sqref="M59:VS59">
    <cfRule type="expression" dxfId="7" priority="5">
      <formula>AND(M$9&gt;=$F59,M$9&lt;$K59)</formula>
    </cfRule>
    <cfRule type="expression" dxfId="6" priority="6">
      <formula>AND(M$9&gt;=$E59,M$9&lt;=$I59)</formula>
    </cfRule>
    <cfRule type="expression" dxfId="5" priority="8">
      <formula>M$9=$F$5</formula>
    </cfRule>
  </conditionalFormatting>
  <conditionalFormatting sqref="M42:VS42">
    <cfRule type="expression" dxfId="4" priority="4" stopIfTrue="1">
      <formula>AND(M$9&gt;=$E42,M$9&lt;=$F42)</formula>
    </cfRule>
  </conditionalFormatting>
  <conditionalFormatting sqref="M42:VS42">
    <cfRule type="expression" dxfId="3" priority="1">
      <formula>AND(M$9&gt;=$F42,M$9&lt;$K42)</formula>
    </cfRule>
    <cfRule type="expression" dxfId="2" priority="2">
      <formula>AND(M$9&gt;=$E42,M$9&lt;=$I42)</formula>
    </cfRule>
    <cfRule type="expression" dxfId="1" priority="3">
      <formula>M$9=$F$5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3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7"/>
  <sheetViews>
    <sheetView showGridLines="0" view="pageBreakPreview" zoomScaleNormal="70" zoomScaleSheetLayoutView="100" workbookViewId="0">
      <selection activeCell="Q26" sqref="Q26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1929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146" t="s">
        <v>264</v>
      </c>
      <c r="R1" s="146" t="s">
        <v>123</v>
      </c>
      <c r="S1" s="146" t="s">
        <v>124</v>
      </c>
    </row>
    <row r="2" spans="1:19" ht="33" customHeight="1">
      <c r="A2" s="463" t="s">
        <v>1810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1928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147" t="s">
        <v>15</v>
      </c>
      <c r="G4" s="149" t="s">
        <v>7</v>
      </c>
      <c r="H4" s="150" t="s">
        <v>3</v>
      </c>
      <c r="I4" s="444"/>
      <c r="J4" s="148" t="s">
        <v>5</v>
      </c>
      <c r="K4" s="148" t="s">
        <v>6</v>
      </c>
      <c r="L4" s="148" t="s">
        <v>9</v>
      </c>
      <c r="M4" s="447"/>
      <c r="N4" s="147" t="s">
        <v>5</v>
      </c>
      <c r="O4" s="147" t="s">
        <v>6</v>
      </c>
      <c r="P4" s="147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>
      <c r="A6" s="2">
        <v>1</v>
      </c>
      <c r="B6" s="75" t="s">
        <v>17</v>
      </c>
      <c r="C6" s="80" t="s">
        <v>853</v>
      </c>
      <c r="D6" s="41" t="s">
        <v>495</v>
      </c>
      <c r="E6" s="41" t="s">
        <v>279</v>
      </c>
      <c r="F6" s="41">
        <v>1.3</v>
      </c>
      <c r="G6" s="81" t="s">
        <v>715</v>
      </c>
      <c r="H6" s="53" t="s">
        <v>716</v>
      </c>
      <c r="I6" s="51" t="s">
        <v>717</v>
      </c>
      <c r="J6" s="41">
        <v>2</v>
      </c>
      <c r="K6" s="41">
        <v>3</v>
      </c>
      <c r="L6" s="41">
        <f t="shared" ref="L6:L20" si="0">J6*K6</f>
        <v>6</v>
      </c>
      <c r="M6" s="82" t="s">
        <v>718</v>
      </c>
      <c r="N6" s="71">
        <v>1</v>
      </c>
      <c r="O6" s="71">
        <v>3</v>
      </c>
      <c r="P6" s="41">
        <f t="shared" ref="P6:P20" si="1">N6*O6</f>
        <v>3</v>
      </c>
      <c r="Q6" s="41"/>
      <c r="R6" s="41" t="s">
        <v>1931</v>
      </c>
      <c r="S6" s="41"/>
    </row>
    <row r="7" spans="1:19" ht="36">
      <c r="A7" s="2">
        <v>2</v>
      </c>
      <c r="B7" s="75" t="s">
        <v>17</v>
      </c>
      <c r="C7" s="80" t="s">
        <v>855</v>
      </c>
      <c r="D7" s="41" t="s">
        <v>1811</v>
      </c>
      <c r="E7" s="41" t="s">
        <v>279</v>
      </c>
      <c r="F7" s="41">
        <v>1.3</v>
      </c>
      <c r="G7" s="82" t="s">
        <v>715</v>
      </c>
      <c r="H7" s="96" t="s">
        <v>721</v>
      </c>
      <c r="I7" s="51" t="s">
        <v>717</v>
      </c>
      <c r="J7" s="41">
        <v>2</v>
      </c>
      <c r="K7" s="41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41" t="s">
        <v>1931</v>
      </c>
      <c r="S7" s="74"/>
    </row>
    <row r="8" spans="1:19" ht="24">
      <c r="A8" s="2">
        <v>3</v>
      </c>
      <c r="B8" s="75" t="s">
        <v>17</v>
      </c>
      <c r="C8" s="80" t="s">
        <v>856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41">
        <v>2</v>
      </c>
      <c r="K8" s="41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41" t="s">
        <v>1931</v>
      </c>
      <c r="S8" s="74"/>
    </row>
    <row r="9" spans="1:19" ht="36">
      <c r="A9" s="2">
        <v>4</v>
      </c>
      <c r="B9" s="75" t="s">
        <v>17</v>
      </c>
      <c r="C9" s="80" t="s">
        <v>858</v>
      </c>
      <c r="D9" s="41" t="s">
        <v>279</v>
      </c>
      <c r="E9" s="41" t="s">
        <v>279</v>
      </c>
      <c r="F9" s="41">
        <v>4.2</v>
      </c>
      <c r="G9" s="82" t="s">
        <v>724</v>
      </c>
      <c r="H9" s="96" t="s">
        <v>729</v>
      </c>
      <c r="I9" s="51" t="s">
        <v>726</v>
      </c>
      <c r="J9" s="41">
        <v>2</v>
      </c>
      <c r="K9" s="41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41" t="s">
        <v>1931</v>
      </c>
      <c r="S9" s="74"/>
    </row>
    <row r="10" spans="1:19" ht="40.5">
      <c r="A10" s="2">
        <v>5</v>
      </c>
      <c r="B10" s="75" t="s">
        <v>1923</v>
      </c>
      <c r="C10" s="80" t="s">
        <v>1916</v>
      </c>
      <c r="D10" s="41" t="s">
        <v>569</v>
      </c>
      <c r="E10" s="41" t="s">
        <v>279</v>
      </c>
      <c r="F10" s="41">
        <v>3.4</v>
      </c>
      <c r="G10" s="82" t="s">
        <v>732</v>
      </c>
      <c r="H10" s="96" t="s">
        <v>733</v>
      </c>
      <c r="I10" s="51" t="s">
        <v>734</v>
      </c>
      <c r="J10" s="41">
        <v>3</v>
      </c>
      <c r="K10" s="41">
        <v>1</v>
      </c>
      <c r="L10" s="41">
        <f t="shared" si="0"/>
        <v>3</v>
      </c>
      <c r="M10" s="82" t="s">
        <v>735</v>
      </c>
      <c r="N10" s="71">
        <v>1</v>
      </c>
      <c r="O10" s="71">
        <v>2</v>
      </c>
      <c r="P10" s="41">
        <f t="shared" si="1"/>
        <v>2</v>
      </c>
      <c r="Q10" s="74"/>
      <c r="R10" s="41" t="s">
        <v>1931</v>
      </c>
      <c r="S10" s="74"/>
    </row>
    <row r="11" spans="1:19" ht="40.5">
      <c r="A11" s="2">
        <v>6</v>
      </c>
      <c r="B11" s="75" t="s">
        <v>1923</v>
      </c>
      <c r="C11" s="80" t="s">
        <v>1917</v>
      </c>
      <c r="D11" s="41" t="s">
        <v>737</v>
      </c>
      <c r="E11" s="41" t="s">
        <v>279</v>
      </c>
      <c r="F11" s="41">
        <v>1.3</v>
      </c>
      <c r="G11" s="82" t="s">
        <v>715</v>
      </c>
      <c r="H11" s="96" t="s">
        <v>738</v>
      </c>
      <c r="I11" s="51" t="s">
        <v>734</v>
      </c>
      <c r="J11" s="41">
        <v>2</v>
      </c>
      <c r="K11" s="41">
        <v>3</v>
      </c>
      <c r="L11" s="41">
        <f t="shared" si="0"/>
        <v>6</v>
      </c>
      <c r="M11" s="82" t="s">
        <v>739</v>
      </c>
      <c r="N11" s="71">
        <v>2</v>
      </c>
      <c r="O11" s="71">
        <v>1</v>
      </c>
      <c r="P11" s="41">
        <f t="shared" si="1"/>
        <v>2</v>
      </c>
      <c r="Q11" s="74"/>
      <c r="R11" s="41" t="s">
        <v>1931</v>
      </c>
      <c r="S11" s="74"/>
    </row>
    <row r="12" spans="1:19" ht="40.5">
      <c r="A12" s="2">
        <v>7</v>
      </c>
      <c r="B12" s="75" t="s">
        <v>1923</v>
      </c>
      <c r="C12" s="80" t="s">
        <v>1918</v>
      </c>
      <c r="D12" s="41" t="s">
        <v>569</v>
      </c>
      <c r="E12" s="41" t="s">
        <v>279</v>
      </c>
      <c r="F12" s="41">
        <v>7.3</v>
      </c>
      <c r="G12" s="82" t="s">
        <v>741</v>
      </c>
      <c r="H12" s="96" t="s">
        <v>742</v>
      </c>
      <c r="I12" s="51" t="s">
        <v>734</v>
      </c>
      <c r="J12" s="41">
        <v>3</v>
      </c>
      <c r="K12" s="41">
        <v>1</v>
      </c>
      <c r="L12" s="41">
        <f t="shared" si="0"/>
        <v>3</v>
      </c>
      <c r="M12" s="82" t="s">
        <v>743</v>
      </c>
      <c r="N12" s="71">
        <v>2</v>
      </c>
      <c r="O12" s="71">
        <v>1</v>
      </c>
      <c r="P12" s="41">
        <f t="shared" si="1"/>
        <v>2</v>
      </c>
      <c r="Q12" s="74"/>
      <c r="R12" s="41" t="s">
        <v>1931</v>
      </c>
      <c r="S12" s="74"/>
    </row>
    <row r="13" spans="1:19" ht="40.5">
      <c r="A13" s="2">
        <v>8</v>
      </c>
      <c r="B13" s="75" t="s">
        <v>1923</v>
      </c>
      <c r="C13" s="80" t="s">
        <v>1919</v>
      </c>
      <c r="D13" s="41" t="s">
        <v>569</v>
      </c>
      <c r="E13" s="41" t="s">
        <v>279</v>
      </c>
      <c r="F13" s="41">
        <v>3.4</v>
      </c>
      <c r="G13" s="82" t="s">
        <v>732</v>
      </c>
      <c r="H13" s="96" t="s">
        <v>745</v>
      </c>
      <c r="I13" s="51" t="s">
        <v>734</v>
      </c>
      <c r="J13" s="41">
        <v>2</v>
      </c>
      <c r="K13" s="41">
        <v>2</v>
      </c>
      <c r="L13" s="41">
        <f t="shared" si="0"/>
        <v>4</v>
      </c>
      <c r="M13" s="82" t="s">
        <v>746</v>
      </c>
      <c r="N13" s="71">
        <v>1</v>
      </c>
      <c r="O13" s="71">
        <v>2</v>
      </c>
      <c r="P13" s="41">
        <f t="shared" si="1"/>
        <v>2</v>
      </c>
      <c r="Q13" s="74"/>
      <c r="R13" s="41" t="s">
        <v>1931</v>
      </c>
      <c r="S13" s="74"/>
    </row>
    <row r="14" spans="1:19" ht="40.5">
      <c r="A14" s="2">
        <v>9</v>
      </c>
      <c r="B14" s="75" t="s">
        <v>1923</v>
      </c>
      <c r="C14" s="80" t="s">
        <v>1920</v>
      </c>
      <c r="D14" s="41" t="s">
        <v>748</v>
      </c>
      <c r="E14" s="41" t="s">
        <v>279</v>
      </c>
      <c r="F14" s="41">
        <v>1.3</v>
      </c>
      <c r="G14" s="82" t="s">
        <v>715</v>
      </c>
      <c r="H14" s="96" t="s">
        <v>749</v>
      </c>
      <c r="I14" s="51" t="s">
        <v>750</v>
      </c>
      <c r="J14" s="41">
        <v>2</v>
      </c>
      <c r="K14" s="41">
        <v>2</v>
      </c>
      <c r="L14" s="41">
        <f t="shared" si="0"/>
        <v>4</v>
      </c>
      <c r="M14" s="82" t="s">
        <v>751</v>
      </c>
      <c r="N14" s="77">
        <v>1</v>
      </c>
      <c r="O14" s="77">
        <v>3</v>
      </c>
      <c r="P14" s="41">
        <f t="shared" si="1"/>
        <v>3</v>
      </c>
      <c r="Q14" s="74"/>
      <c r="R14" s="41" t="s">
        <v>1931</v>
      </c>
      <c r="S14" s="74"/>
    </row>
    <row r="15" spans="1:19" ht="54">
      <c r="A15" s="2">
        <v>10</v>
      </c>
      <c r="B15" s="75" t="s">
        <v>1923</v>
      </c>
      <c r="C15" s="80" t="s">
        <v>1921</v>
      </c>
      <c r="D15" s="41" t="s">
        <v>753</v>
      </c>
      <c r="E15" s="41" t="s">
        <v>279</v>
      </c>
      <c r="F15" s="41">
        <v>1.1000000000000001</v>
      </c>
      <c r="G15" s="82" t="s">
        <v>715</v>
      </c>
      <c r="H15" s="96" t="s">
        <v>754</v>
      </c>
      <c r="I15" s="51" t="s">
        <v>734</v>
      </c>
      <c r="J15" s="41">
        <v>3</v>
      </c>
      <c r="K15" s="41">
        <v>1</v>
      </c>
      <c r="L15" s="41">
        <f t="shared" si="0"/>
        <v>3</v>
      </c>
      <c r="M15" s="82" t="s">
        <v>755</v>
      </c>
      <c r="N15" s="71">
        <v>2</v>
      </c>
      <c r="O15" s="71">
        <v>1</v>
      </c>
      <c r="P15" s="41">
        <f t="shared" si="1"/>
        <v>2</v>
      </c>
      <c r="Q15" s="74"/>
      <c r="R15" s="41" t="s">
        <v>1931</v>
      </c>
      <c r="S15" s="74"/>
    </row>
    <row r="16" spans="1:19" ht="52.9" customHeight="1">
      <c r="A16" s="2">
        <v>11</v>
      </c>
      <c r="B16" s="75" t="s">
        <v>1923</v>
      </c>
      <c r="C16" s="80" t="s">
        <v>1922</v>
      </c>
      <c r="D16" s="41" t="s">
        <v>753</v>
      </c>
      <c r="E16" s="41" t="s">
        <v>279</v>
      </c>
      <c r="F16" s="41">
        <v>5.5</v>
      </c>
      <c r="G16" s="82" t="s">
        <v>757</v>
      </c>
      <c r="H16" s="96" t="s">
        <v>758</v>
      </c>
      <c r="I16" s="51" t="s">
        <v>759</v>
      </c>
      <c r="J16" s="41">
        <v>3</v>
      </c>
      <c r="K16" s="41">
        <v>1</v>
      </c>
      <c r="L16" s="41">
        <f t="shared" si="0"/>
        <v>3</v>
      </c>
      <c r="M16" s="82" t="s">
        <v>760</v>
      </c>
      <c r="N16" s="77">
        <v>2</v>
      </c>
      <c r="O16" s="77">
        <v>1</v>
      </c>
      <c r="P16" s="41">
        <f t="shared" si="1"/>
        <v>2</v>
      </c>
      <c r="Q16" s="74"/>
      <c r="R16" s="41" t="s">
        <v>1931</v>
      </c>
      <c r="S16" s="74"/>
    </row>
    <row r="17" spans="1:19" ht="52.9" customHeight="1">
      <c r="A17" s="2">
        <v>12</v>
      </c>
      <c r="B17" s="75" t="s">
        <v>1923</v>
      </c>
      <c r="C17" s="80" t="s">
        <v>761</v>
      </c>
      <c r="D17" s="41" t="s">
        <v>748</v>
      </c>
      <c r="E17" s="41" t="s">
        <v>279</v>
      </c>
      <c r="F17" s="41">
        <v>1.3</v>
      </c>
      <c r="G17" s="82" t="s">
        <v>715</v>
      </c>
      <c r="H17" s="96" t="s">
        <v>749</v>
      </c>
      <c r="I17" s="51" t="s">
        <v>750</v>
      </c>
      <c r="J17" s="41">
        <v>2</v>
      </c>
      <c r="K17" s="41">
        <v>2</v>
      </c>
      <c r="L17" s="41">
        <f t="shared" si="0"/>
        <v>4</v>
      </c>
      <c r="M17" s="82" t="s">
        <v>751</v>
      </c>
      <c r="N17" s="77">
        <v>1</v>
      </c>
      <c r="O17" s="77">
        <v>2</v>
      </c>
      <c r="P17" s="41">
        <f t="shared" si="1"/>
        <v>2</v>
      </c>
      <c r="Q17" s="74"/>
      <c r="R17" s="41" t="s">
        <v>1931</v>
      </c>
      <c r="S17" s="74"/>
    </row>
    <row r="18" spans="1:19" ht="52.9" customHeight="1">
      <c r="A18" s="2">
        <v>13</v>
      </c>
      <c r="B18" s="75" t="s">
        <v>1923</v>
      </c>
      <c r="C18" s="80" t="s">
        <v>762</v>
      </c>
      <c r="D18" s="41" t="s">
        <v>569</v>
      </c>
      <c r="E18" s="41" t="s">
        <v>279</v>
      </c>
      <c r="F18" s="41">
        <v>7.2</v>
      </c>
      <c r="G18" s="81" t="s">
        <v>741</v>
      </c>
      <c r="H18" s="96" t="s">
        <v>763</v>
      </c>
      <c r="I18" s="51" t="s">
        <v>764</v>
      </c>
      <c r="J18" s="41">
        <v>3</v>
      </c>
      <c r="K18" s="41">
        <v>1</v>
      </c>
      <c r="L18" s="41">
        <f t="shared" si="0"/>
        <v>3</v>
      </c>
      <c r="M18" s="81" t="s">
        <v>765</v>
      </c>
      <c r="N18" s="77">
        <v>2</v>
      </c>
      <c r="O18" s="77">
        <v>1</v>
      </c>
      <c r="P18" s="41">
        <f t="shared" si="1"/>
        <v>2</v>
      </c>
      <c r="Q18" s="74"/>
      <c r="R18" s="41" t="s">
        <v>1931</v>
      </c>
      <c r="S18" s="74"/>
    </row>
    <row r="19" spans="1:19" ht="52.9" customHeight="1">
      <c r="A19" s="2">
        <v>14</v>
      </c>
      <c r="B19" s="75" t="s">
        <v>1923</v>
      </c>
      <c r="C19" s="80" t="s">
        <v>766</v>
      </c>
      <c r="D19" s="41" t="s">
        <v>569</v>
      </c>
      <c r="E19" s="41" t="s">
        <v>279</v>
      </c>
      <c r="F19" s="2">
        <v>3.4</v>
      </c>
      <c r="G19" s="92" t="s">
        <v>732</v>
      </c>
      <c r="H19" s="96" t="s">
        <v>767</v>
      </c>
      <c r="I19" s="93" t="s">
        <v>734</v>
      </c>
      <c r="J19" s="2">
        <v>3</v>
      </c>
      <c r="K19" s="41">
        <v>1</v>
      </c>
      <c r="L19" s="41">
        <f t="shared" si="0"/>
        <v>3</v>
      </c>
      <c r="M19" s="81" t="s">
        <v>768</v>
      </c>
      <c r="N19" s="77">
        <v>2</v>
      </c>
      <c r="O19" s="77">
        <v>1</v>
      </c>
      <c r="P19" s="41">
        <f t="shared" si="1"/>
        <v>2</v>
      </c>
      <c r="Q19" s="74"/>
      <c r="R19" s="41" t="s">
        <v>1931</v>
      </c>
      <c r="S19" s="74"/>
    </row>
    <row r="20" spans="1:19" ht="52.9" customHeight="1">
      <c r="A20" s="2">
        <v>15</v>
      </c>
      <c r="B20" s="75" t="s">
        <v>1923</v>
      </c>
      <c r="C20" s="80" t="s">
        <v>769</v>
      </c>
      <c r="D20" s="41" t="s">
        <v>569</v>
      </c>
      <c r="E20" s="41" t="s">
        <v>279</v>
      </c>
      <c r="F20" s="41">
        <v>3.2</v>
      </c>
      <c r="G20" s="81" t="s">
        <v>732</v>
      </c>
      <c r="H20" s="96" t="s">
        <v>770</v>
      </c>
      <c r="I20" s="51" t="s">
        <v>734</v>
      </c>
      <c r="J20" s="41">
        <v>3</v>
      </c>
      <c r="K20" s="41">
        <v>1</v>
      </c>
      <c r="L20" s="41">
        <f t="shared" si="0"/>
        <v>3</v>
      </c>
      <c r="M20" s="81" t="s">
        <v>771</v>
      </c>
      <c r="N20" s="77">
        <v>2</v>
      </c>
      <c r="O20" s="77">
        <v>1</v>
      </c>
      <c r="P20" s="41">
        <f t="shared" si="1"/>
        <v>2</v>
      </c>
      <c r="Q20" s="83"/>
      <c r="R20" s="41" t="s">
        <v>1931</v>
      </c>
      <c r="S20" s="74"/>
    </row>
    <row r="21" spans="1:19" ht="52.9" customHeight="1">
      <c r="A21" s="99">
        <v>17</v>
      </c>
      <c r="B21" s="75" t="s">
        <v>1923</v>
      </c>
      <c r="C21" s="80" t="s">
        <v>1925</v>
      </c>
      <c r="D21" s="41" t="s">
        <v>279</v>
      </c>
      <c r="E21" s="41" t="s">
        <v>279</v>
      </c>
      <c r="F21" s="41">
        <v>1.5</v>
      </c>
      <c r="G21" s="81" t="s">
        <v>715</v>
      </c>
      <c r="H21" s="53" t="s">
        <v>777</v>
      </c>
      <c r="I21" s="51" t="s">
        <v>734</v>
      </c>
      <c r="J21" s="41">
        <v>2</v>
      </c>
      <c r="K21" s="41">
        <v>2</v>
      </c>
      <c r="L21" s="41">
        <f>J21*K21</f>
        <v>4</v>
      </c>
      <c r="M21" s="81" t="s">
        <v>778</v>
      </c>
      <c r="N21" s="57">
        <v>2</v>
      </c>
      <c r="O21" s="57">
        <v>1</v>
      </c>
      <c r="P21" s="41">
        <f>N21*O21</f>
        <v>2</v>
      </c>
      <c r="Q21" s="83"/>
      <c r="R21" s="41" t="s">
        <v>1931</v>
      </c>
      <c r="S21" s="74"/>
    </row>
    <row r="22" spans="1:19" ht="52.9" customHeight="1">
      <c r="A22" s="2">
        <v>9</v>
      </c>
      <c r="B22" s="75" t="s">
        <v>226</v>
      </c>
      <c r="C22" s="54" t="s">
        <v>1934</v>
      </c>
      <c r="D22" s="70" t="s">
        <v>308</v>
      </c>
      <c r="E22" s="70" t="s">
        <v>279</v>
      </c>
      <c r="F22" s="57">
        <v>3.2</v>
      </c>
      <c r="G22" s="85" t="s">
        <v>309</v>
      </c>
      <c r="H22" s="85" t="s">
        <v>310</v>
      </c>
      <c r="I22" s="109" t="s">
        <v>311</v>
      </c>
      <c r="J22" s="55">
        <v>2</v>
      </c>
      <c r="K22" s="55">
        <v>1</v>
      </c>
      <c r="L22" s="41">
        <f t="shared" ref="L22:L26" si="2">J22*K22</f>
        <v>2</v>
      </c>
      <c r="M22" s="109" t="s">
        <v>1939</v>
      </c>
      <c r="N22" s="41">
        <v>1</v>
      </c>
      <c r="O22" s="41">
        <v>1</v>
      </c>
      <c r="P22" s="41">
        <f t="shared" ref="P22:P26" si="3">N22*O22</f>
        <v>1</v>
      </c>
      <c r="Q22" s="74" t="s">
        <v>1945</v>
      </c>
      <c r="R22" s="41" t="s">
        <v>1794</v>
      </c>
      <c r="S22" s="74" t="s">
        <v>1945</v>
      </c>
    </row>
    <row r="23" spans="1:19" ht="52.9" customHeight="1">
      <c r="A23" s="2">
        <v>10</v>
      </c>
      <c r="B23" s="75" t="s">
        <v>226</v>
      </c>
      <c r="C23" s="54" t="s">
        <v>1936</v>
      </c>
      <c r="D23" s="70" t="s">
        <v>1940</v>
      </c>
      <c r="E23" s="70" t="s">
        <v>279</v>
      </c>
      <c r="F23" s="57">
        <v>1.3</v>
      </c>
      <c r="G23" s="85" t="s">
        <v>53</v>
      </c>
      <c r="H23" s="88" t="s">
        <v>315</v>
      </c>
      <c r="I23" s="109" t="s">
        <v>316</v>
      </c>
      <c r="J23" s="55">
        <v>2</v>
      </c>
      <c r="K23" s="55">
        <v>2</v>
      </c>
      <c r="L23" s="41">
        <f t="shared" si="2"/>
        <v>4</v>
      </c>
      <c r="M23" s="109" t="s">
        <v>1941</v>
      </c>
      <c r="N23" s="57">
        <v>1</v>
      </c>
      <c r="O23" s="57">
        <v>2</v>
      </c>
      <c r="P23" s="41">
        <f t="shared" si="3"/>
        <v>2</v>
      </c>
      <c r="Q23" s="74" t="s">
        <v>1945</v>
      </c>
      <c r="R23" s="41" t="s">
        <v>1794</v>
      </c>
      <c r="S23" s="74" t="s">
        <v>1945</v>
      </c>
    </row>
    <row r="24" spans="1:19" ht="52.9" customHeight="1">
      <c r="A24" s="2">
        <v>11</v>
      </c>
      <c r="B24" s="75" t="s">
        <v>226</v>
      </c>
      <c r="C24" s="54" t="s">
        <v>1935</v>
      </c>
      <c r="D24" s="70" t="s">
        <v>1940</v>
      </c>
      <c r="E24" s="70" t="s">
        <v>279</v>
      </c>
      <c r="F24" s="57">
        <v>1.3</v>
      </c>
      <c r="G24" s="85" t="s">
        <v>53</v>
      </c>
      <c r="H24" s="88" t="s">
        <v>319</v>
      </c>
      <c r="I24" s="109" t="s">
        <v>316</v>
      </c>
      <c r="J24" s="55">
        <v>2</v>
      </c>
      <c r="K24" s="55">
        <v>2</v>
      </c>
      <c r="L24" s="41">
        <f t="shared" si="2"/>
        <v>4</v>
      </c>
      <c r="M24" s="109" t="s">
        <v>1943</v>
      </c>
      <c r="N24" s="57">
        <v>1</v>
      </c>
      <c r="O24" s="57">
        <v>2</v>
      </c>
      <c r="P24" s="41">
        <f t="shared" si="3"/>
        <v>2</v>
      </c>
      <c r="Q24" s="74" t="s">
        <v>1945</v>
      </c>
      <c r="R24" s="41" t="s">
        <v>1794</v>
      </c>
      <c r="S24" s="74" t="s">
        <v>1945</v>
      </c>
    </row>
    <row r="25" spans="1:19" ht="52.9" customHeight="1">
      <c r="A25" s="2">
        <v>12</v>
      </c>
      <c r="B25" s="75" t="s">
        <v>226</v>
      </c>
      <c r="C25" s="54" t="s">
        <v>1937</v>
      </c>
      <c r="D25" s="70" t="s">
        <v>1942</v>
      </c>
      <c r="E25" s="70" t="s">
        <v>279</v>
      </c>
      <c r="F25" s="57">
        <v>1.3</v>
      </c>
      <c r="G25" s="85" t="s">
        <v>53</v>
      </c>
      <c r="H25" s="88" t="s">
        <v>315</v>
      </c>
      <c r="I25" s="51" t="s">
        <v>322</v>
      </c>
      <c r="J25" s="55">
        <v>2</v>
      </c>
      <c r="K25" s="55">
        <v>2</v>
      </c>
      <c r="L25" s="41">
        <f t="shared" si="2"/>
        <v>4</v>
      </c>
      <c r="M25" s="51" t="s">
        <v>1944</v>
      </c>
      <c r="N25" s="57">
        <v>1</v>
      </c>
      <c r="O25" s="57">
        <v>2</v>
      </c>
      <c r="P25" s="41">
        <f t="shared" si="3"/>
        <v>2</v>
      </c>
      <c r="Q25" s="74" t="s">
        <v>1945</v>
      </c>
      <c r="R25" s="41" t="s">
        <v>1794</v>
      </c>
      <c r="S25" s="74" t="s">
        <v>1945</v>
      </c>
    </row>
    <row r="26" spans="1:19" ht="52.9" customHeight="1">
      <c r="A26" s="2">
        <v>13</v>
      </c>
      <c r="B26" s="75" t="s">
        <v>226</v>
      </c>
      <c r="C26" s="54" t="s">
        <v>1938</v>
      </c>
      <c r="D26" s="70" t="s">
        <v>308</v>
      </c>
      <c r="E26" s="70" t="s">
        <v>279</v>
      </c>
      <c r="F26" s="57">
        <v>3.2</v>
      </c>
      <c r="G26" s="85" t="s">
        <v>309</v>
      </c>
      <c r="H26" s="85" t="s">
        <v>310</v>
      </c>
      <c r="I26" s="109" t="s">
        <v>311</v>
      </c>
      <c r="J26" s="55">
        <v>2</v>
      </c>
      <c r="K26" s="55">
        <v>1</v>
      </c>
      <c r="L26" s="41">
        <f t="shared" si="2"/>
        <v>2</v>
      </c>
      <c r="M26" s="113" t="s">
        <v>324</v>
      </c>
      <c r="N26" s="57">
        <v>1</v>
      </c>
      <c r="O26" s="57">
        <v>1</v>
      </c>
      <c r="P26" s="41">
        <f t="shared" si="3"/>
        <v>1</v>
      </c>
      <c r="Q26" s="74" t="s">
        <v>1945</v>
      </c>
      <c r="R26" s="41" t="s">
        <v>1794</v>
      </c>
      <c r="S26" s="74" t="s">
        <v>1945</v>
      </c>
    </row>
    <row r="27" spans="1:19" ht="52.9" customHeight="1">
      <c r="A27" s="99">
        <v>18</v>
      </c>
      <c r="B27" s="75" t="s">
        <v>1924</v>
      </c>
      <c r="C27" s="108" t="s">
        <v>1065</v>
      </c>
      <c r="D27" s="108" t="s">
        <v>569</v>
      </c>
      <c r="E27" s="108" t="s">
        <v>1033</v>
      </c>
      <c r="F27" s="108">
        <v>3.4</v>
      </c>
      <c r="G27" s="108" t="s">
        <v>376</v>
      </c>
      <c r="H27" s="108" t="s">
        <v>1043</v>
      </c>
      <c r="I27" s="107" t="s">
        <v>1081</v>
      </c>
      <c r="J27" s="2">
        <v>2</v>
      </c>
      <c r="K27" s="2">
        <v>1</v>
      </c>
      <c r="L27" s="105">
        <f t="shared" ref="L27:L31" si="4">J27*K27</f>
        <v>2</v>
      </c>
      <c r="M27" s="69" t="s">
        <v>1083</v>
      </c>
      <c r="N27" s="2">
        <v>2</v>
      </c>
      <c r="O27" s="2">
        <v>1</v>
      </c>
      <c r="P27" s="105">
        <f t="shared" ref="P27:P31" si="5">N27*O27</f>
        <v>2</v>
      </c>
      <c r="Q27" s="41"/>
      <c r="R27" s="41" t="s">
        <v>1932</v>
      </c>
      <c r="S27" s="41"/>
    </row>
    <row r="28" spans="1:19" ht="52.9" customHeight="1">
      <c r="A28" s="99">
        <v>19</v>
      </c>
      <c r="B28" s="75"/>
      <c r="C28" s="108" t="s">
        <v>1066</v>
      </c>
      <c r="D28" s="108" t="s">
        <v>569</v>
      </c>
      <c r="E28" s="108" t="s">
        <v>1033</v>
      </c>
      <c r="F28" s="108">
        <v>3.4</v>
      </c>
      <c r="G28" s="108" t="s">
        <v>376</v>
      </c>
      <c r="H28" s="108" t="s">
        <v>1043</v>
      </c>
      <c r="I28" s="107" t="s">
        <v>1081</v>
      </c>
      <c r="J28" s="2">
        <v>2</v>
      </c>
      <c r="K28" s="2">
        <v>1</v>
      </c>
      <c r="L28" s="105">
        <f t="shared" si="4"/>
        <v>2</v>
      </c>
      <c r="M28" s="69" t="s">
        <v>1083</v>
      </c>
      <c r="N28" s="2">
        <v>2</v>
      </c>
      <c r="O28" s="2">
        <v>1</v>
      </c>
      <c r="P28" s="105">
        <f t="shared" si="5"/>
        <v>2</v>
      </c>
      <c r="Q28" s="41"/>
      <c r="R28" s="41" t="s">
        <v>1932</v>
      </c>
      <c r="S28" s="41"/>
    </row>
    <row r="29" spans="1:19" ht="52.9" customHeight="1">
      <c r="A29" s="99">
        <v>20</v>
      </c>
      <c r="B29" s="75"/>
      <c r="C29" s="108" t="s">
        <v>1067</v>
      </c>
      <c r="D29" s="108" t="s">
        <v>569</v>
      </c>
      <c r="E29" s="108" t="s">
        <v>1033</v>
      </c>
      <c r="F29" s="108">
        <v>2.1</v>
      </c>
      <c r="G29" s="108" t="s">
        <v>700</v>
      </c>
      <c r="H29" s="108" t="s">
        <v>1058</v>
      </c>
      <c r="I29" s="107" t="s">
        <v>1068</v>
      </c>
      <c r="J29" s="2">
        <v>2</v>
      </c>
      <c r="K29" s="2">
        <v>1</v>
      </c>
      <c r="L29" s="105">
        <f t="shared" si="4"/>
        <v>2</v>
      </c>
      <c r="M29" s="107" t="s">
        <v>1082</v>
      </c>
      <c r="N29" s="2">
        <v>2</v>
      </c>
      <c r="O29" s="2">
        <v>1</v>
      </c>
      <c r="P29" s="105">
        <f t="shared" si="5"/>
        <v>2</v>
      </c>
      <c r="Q29" s="41"/>
      <c r="R29" s="41" t="s">
        <v>1932</v>
      </c>
      <c r="S29" s="41"/>
    </row>
    <row r="30" spans="1:19" ht="52.9" customHeight="1">
      <c r="A30" s="99">
        <v>21</v>
      </c>
      <c r="B30" s="75" t="s">
        <v>202</v>
      </c>
      <c r="C30" s="108" t="s">
        <v>1069</v>
      </c>
      <c r="D30" s="108" t="s">
        <v>569</v>
      </c>
      <c r="E30" s="108" t="s">
        <v>1033</v>
      </c>
      <c r="F30" s="108">
        <v>1.4</v>
      </c>
      <c r="G30" s="108" t="s">
        <v>681</v>
      </c>
      <c r="H30" s="108" t="s">
        <v>1061</v>
      </c>
      <c r="I30" s="107" t="s">
        <v>1085</v>
      </c>
      <c r="J30" s="2">
        <v>2</v>
      </c>
      <c r="K30" s="2">
        <v>1</v>
      </c>
      <c r="L30" s="105">
        <f t="shared" si="4"/>
        <v>2</v>
      </c>
      <c r="M30" s="69" t="s">
        <v>1086</v>
      </c>
      <c r="N30" s="2">
        <v>1</v>
      </c>
      <c r="O30" s="2">
        <v>1</v>
      </c>
      <c r="P30" s="105">
        <f t="shared" si="5"/>
        <v>1</v>
      </c>
      <c r="Q30" s="41"/>
      <c r="R30" s="41" t="s">
        <v>1932</v>
      </c>
      <c r="S30" s="41"/>
    </row>
    <row r="31" spans="1:19" ht="52.9" customHeight="1">
      <c r="A31" s="99">
        <v>22</v>
      </c>
      <c r="B31" s="75"/>
      <c r="C31" s="108" t="s">
        <v>1062</v>
      </c>
      <c r="D31" s="108" t="s">
        <v>1063</v>
      </c>
      <c r="E31" s="108" t="s">
        <v>1033</v>
      </c>
      <c r="F31" s="108">
        <v>1.4</v>
      </c>
      <c r="G31" s="108" t="s">
        <v>681</v>
      </c>
      <c r="H31" s="108" t="s">
        <v>1064</v>
      </c>
      <c r="I31" s="107" t="s">
        <v>1085</v>
      </c>
      <c r="J31" s="2">
        <v>2</v>
      </c>
      <c r="K31" s="2">
        <v>1</v>
      </c>
      <c r="L31" s="105">
        <f t="shared" si="4"/>
        <v>2</v>
      </c>
      <c r="M31" s="69" t="s">
        <v>1086</v>
      </c>
      <c r="N31" s="2">
        <v>1</v>
      </c>
      <c r="O31" s="2">
        <v>1</v>
      </c>
      <c r="P31" s="105">
        <f t="shared" si="5"/>
        <v>1</v>
      </c>
      <c r="Q31" s="41"/>
      <c r="R31" s="41" t="s">
        <v>1931</v>
      </c>
      <c r="S31" s="41"/>
    </row>
    <row r="32" spans="1:19" ht="52.9" customHeight="1">
      <c r="A32" s="2">
        <v>23</v>
      </c>
      <c r="B32" s="75"/>
      <c r="C32" s="80"/>
      <c r="D32" s="41"/>
      <c r="E32" s="41"/>
      <c r="F32" s="41"/>
      <c r="G32" s="82"/>
      <c r="H32" s="53"/>
      <c r="I32" s="51"/>
      <c r="J32" s="41"/>
      <c r="K32" s="41"/>
      <c r="L32" s="41"/>
      <c r="M32" s="82"/>
      <c r="N32" s="41"/>
      <c r="O32" s="41"/>
      <c r="P32" s="41"/>
      <c r="Q32" s="83"/>
      <c r="R32" s="74"/>
      <c r="S32" s="74"/>
    </row>
    <row r="33" spans="1:19" ht="25.15" customHeight="1">
      <c r="A33" s="449" t="s">
        <v>184</v>
      </c>
      <c r="B33" s="450"/>
      <c r="C33" s="451"/>
      <c r="D33" s="458" t="s">
        <v>185</v>
      </c>
      <c r="E33" s="459"/>
      <c r="F33" s="460" t="s">
        <v>1926</v>
      </c>
      <c r="G33" s="461"/>
      <c r="H33" s="461"/>
      <c r="I33" s="461"/>
      <c r="J33" s="461"/>
      <c r="K33" s="461"/>
      <c r="L33" s="461"/>
      <c r="M33" s="462"/>
      <c r="N33" s="48" t="s">
        <v>186</v>
      </c>
      <c r="O33" s="49"/>
      <c r="P33" s="49"/>
      <c r="Q33" s="49"/>
      <c r="R33" s="49"/>
      <c r="S33" s="50"/>
    </row>
    <row r="34" spans="1:19" ht="25.15" customHeight="1">
      <c r="A34" s="452"/>
      <c r="B34" s="453"/>
      <c r="C34" s="454"/>
      <c r="D34" s="458" t="s">
        <v>187</v>
      </c>
      <c r="E34" s="459"/>
      <c r="F34" s="460" t="s">
        <v>1818</v>
      </c>
      <c r="G34" s="461"/>
      <c r="H34" s="461"/>
      <c r="I34" s="461"/>
      <c r="J34" s="461"/>
      <c r="K34" s="461"/>
      <c r="L34" s="461"/>
      <c r="M34" s="462"/>
      <c r="N34" s="48" t="s">
        <v>186</v>
      </c>
      <c r="O34" s="49"/>
      <c r="P34" s="49"/>
      <c r="Q34" s="49"/>
      <c r="R34" s="49"/>
      <c r="S34" s="50"/>
    </row>
    <row r="35" spans="1:19" ht="25.15" customHeight="1">
      <c r="A35" s="452"/>
      <c r="B35" s="453"/>
      <c r="C35" s="454"/>
      <c r="D35" s="458" t="s">
        <v>129</v>
      </c>
      <c r="E35" s="459"/>
      <c r="F35" s="460"/>
      <c r="G35" s="461"/>
      <c r="H35" s="461"/>
      <c r="I35" s="461"/>
      <c r="J35" s="461"/>
      <c r="K35" s="461"/>
      <c r="L35" s="461"/>
      <c r="M35" s="462"/>
      <c r="N35" s="48" t="s">
        <v>186</v>
      </c>
      <c r="O35" s="49"/>
      <c r="P35" s="49"/>
      <c r="Q35" s="49"/>
      <c r="R35" s="49"/>
      <c r="S35" s="50"/>
    </row>
    <row r="36" spans="1:19" ht="25.15" customHeight="1">
      <c r="A36" s="452"/>
      <c r="B36" s="453"/>
      <c r="C36" s="454"/>
      <c r="D36" s="458" t="s">
        <v>188</v>
      </c>
      <c r="E36" s="459"/>
      <c r="F36" s="460" t="s">
        <v>1927</v>
      </c>
      <c r="G36" s="461"/>
      <c r="H36" s="461"/>
      <c r="I36" s="461"/>
      <c r="J36" s="461"/>
      <c r="K36" s="461"/>
      <c r="L36" s="461"/>
      <c r="M36" s="462"/>
      <c r="N36" s="48" t="s">
        <v>186</v>
      </c>
      <c r="O36" s="49"/>
      <c r="P36" s="49"/>
      <c r="Q36" s="49"/>
      <c r="R36" s="49"/>
      <c r="S36" s="50"/>
    </row>
    <row r="37" spans="1:19" ht="25.15" customHeight="1">
      <c r="A37" s="455"/>
      <c r="B37" s="456"/>
      <c r="C37" s="457"/>
      <c r="D37" s="458" t="s">
        <v>189</v>
      </c>
      <c r="E37" s="459"/>
      <c r="F37" s="460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2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33:C37"/>
    <mergeCell ref="D33:E33"/>
    <mergeCell ref="F33:M33"/>
    <mergeCell ref="D34:E34"/>
    <mergeCell ref="F34:M34"/>
    <mergeCell ref="D35:E35"/>
    <mergeCell ref="F35:M35"/>
    <mergeCell ref="D36:E36"/>
    <mergeCell ref="F36:M36"/>
    <mergeCell ref="D37:E37"/>
    <mergeCell ref="F37:S37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4">
    <dataValidation type="list" allowBlank="1" showInputMessage="1" showErrorMessage="1" sqref="B27:B3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5 O27:O31 K22:K31">
      <formula1>"1, 2, 3, 4"</formula1>
    </dataValidation>
    <dataValidation type="list" allowBlank="1" showInputMessage="1" showErrorMessage="1" sqref="J5 N27:N31 J22:J31">
      <formula1>"1, 2, 3, 4, 5"</formula1>
    </dataValidation>
    <dataValidation type="list" allowBlank="1" showInputMessage="1" showErrorMessage="1" sqref="B32 B6:B26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U14" sqref="U14"/>
    </sheetView>
  </sheetViews>
  <sheetFormatPr defaultRowHeight="16.5"/>
  <cols>
    <col min="1" max="1" width="3.25" customWidth="1"/>
  </cols>
  <sheetData>
    <row r="1" spans="2:18" ht="26.25">
      <c r="B1" s="520" t="s">
        <v>43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2:18" ht="21" thickBot="1">
      <c r="B2" s="521" t="s">
        <v>68</v>
      </c>
      <c r="C2" s="521"/>
      <c r="D2" s="521"/>
      <c r="E2" s="521"/>
      <c r="F2" s="521"/>
      <c r="G2" s="521"/>
      <c r="H2" s="521"/>
      <c r="J2" s="521" t="s">
        <v>69</v>
      </c>
      <c r="K2" s="521"/>
      <c r="L2" s="521"/>
      <c r="M2" s="521"/>
      <c r="N2" s="521"/>
      <c r="O2" s="521"/>
      <c r="P2" s="521"/>
      <c r="Q2" s="521"/>
      <c r="R2" s="521"/>
    </row>
    <row r="3" spans="2:18" ht="27" customHeight="1" thickBot="1">
      <c r="B3" s="16" t="s">
        <v>44</v>
      </c>
      <c r="C3" s="17" t="s">
        <v>46</v>
      </c>
      <c r="D3" s="488" t="s">
        <v>47</v>
      </c>
      <c r="E3" s="488"/>
      <c r="F3" s="488"/>
      <c r="G3" s="488"/>
      <c r="H3" s="489"/>
      <c r="J3" s="16" t="s">
        <v>44</v>
      </c>
      <c r="K3" s="17" t="s">
        <v>46</v>
      </c>
      <c r="L3" s="488" t="s">
        <v>47</v>
      </c>
      <c r="M3" s="488"/>
      <c r="N3" s="488"/>
      <c r="O3" s="17" t="s">
        <v>46</v>
      </c>
      <c r="P3" s="488" t="s">
        <v>47</v>
      </c>
      <c r="Q3" s="488"/>
      <c r="R3" s="489"/>
    </row>
    <row r="4" spans="2:18" ht="17.25" thickTop="1">
      <c r="B4" s="475" t="s">
        <v>45</v>
      </c>
      <c r="C4" s="18">
        <v>1.1000000000000001</v>
      </c>
      <c r="D4" s="490" t="s">
        <v>51</v>
      </c>
      <c r="E4" s="490"/>
      <c r="F4" s="490"/>
      <c r="G4" s="490"/>
      <c r="H4" s="491"/>
      <c r="J4" s="496" t="s">
        <v>70</v>
      </c>
      <c r="K4" s="18">
        <v>5.0999999999999996</v>
      </c>
      <c r="L4" s="490" t="s">
        <v>74</v>
      </c>
      <c r="M4" s="490"/>
      <c r="N4" s="490"/>
      <c r="O4" s="18">
        <v>5.7</v>
      </c>
      <c r="P4" s="490" t="s">
        <v>90</v>
      </c>
      <c r="Q4" s="490"/>
      <c r="R4" s="491"/>
    </row>
    <row r="5" spans="2:18">
      <c r="B5" s="476"/>
      <c r="C5" s="13">
        <v>1.2</v>
      </c>
      <c r="D5" s="322" t="s">
        <v>52</v>
      </c>
      <c r="E5" s="322"/>
      <c r="F5" s="322"/>
      <c r="G5" s="322"/>
      <c r="H5" s="492"/>
      <c r="J5" s="476"/>
      <c r="K5" s="13">
        <v>5.2</v>
      </c>
      <c r="L5" s="322" t="s">
        <v>75</v>
      </c>
      <c r="M5" s="322"/>
      <c r="N5" s="322"/>
      <c r="O5" s="13">
        <v>5.8</v>
      </c>
      <c r="P5" s="322" t="s">
        <v>91</v>
      </c>
      <c r="Q5" s="322"/>
      <c r="R5" s="492"/>
    </row>
    <row r="6" spans="2:18">
      <c r="B6" s="476"/>
      <c r="C6" s="13">
        <v>1.3</v>
      </c>
      <c r="D6" s="480" t="s">
        <v>53</v>
      </c>
      <c r="E6" s="480"/>
      <c r="F6" s="480"/>
      <c r="G6" s="480"/>
      <c r="H6" s="481"/>
      <c r="J6" s="476"/>
      <c r="K6" s="13">
        <v>5.3</v>
      </c>
      <c r="L6" s="480" t="s">
        <v>76</v>
      </c>
      <c r="M6" s="480"/>
      <c r="N6" s="480"/>
      <c r="O6" s="13">
        <v>5.9</v>
      </c>
      <c r="P6" s="480" t="s">
        <v>92</v>
      </c>
      <c r="Q6" s="480"/>
      <c r="R6" s="481"/>
    </row>
    <row r="7" spans="2:18">
      <c r="B7" s="476"/>
      <c r="C7" s="13">
        <v>1.4</v>
      </c>
      <c r="D7" s="480" t="s">
        <v>54</v>
      </c>
      <c r="E7" s="480"/>
      <c r="F7" s="480"/>
      <c r="G7" s="480"/>
      <c r="H7" s="481"/>
      <c r="J7" s="476"/>
      <c r="K7" s="13">
        <v>5.4</v>
      </c>
      <c r="L7" s="480" t="s">
        <v>77</v>
      </c>
      <c r="M7" s="480"/>
      <c r="N7" s="480"/>
      <c r="O7" s="13"/>
      <c r="P7" s="480"/>
      <c r="Q7" s="480"/>
      <c r="R7" s="481"/>
    </row>
    <row r="8" spans="2:18">
      <c r="B8" s="476"/>
      <c r="C8" s="13">
        <v>1.5</v>
      </c>
      <c r="D8" s="480" t="s">
        <v>55</v>
      </c>
      <c r="E8" s="480"/>
      <c r="F8" s="480"/>
      <c r="G8" s="480"/>
      <c r="H8" s="481"/>
      <c r="J8" s="476"/>
      <c r="K8" s="13">
        <v>5.5</v>
      </c>
      <c r="L8" s="480" t="s">
        <v>78</v>
      </c>
      <c r="M8" s="480"/>
      <c r="N8" s="480"/>
      <c r="O8" s="13"/>
      <c r="P8" s="480"/>
      <c r="Q8" s="480"/>
      <c r="R8" s="481"/>
    </row>
    <row r="9" spans="2:18" ht="17.25" thickBot="1">
      <c r="B9" s="477"/>
      <c r="C9" s="14">
        <v>1.6</v>
      </c>
      <c r="D9" s="484" t="s">
        <v>56</v>
      </c>
      <c r="E9" s="484"/>
      <c r="F9" s="484"/>
      <c r="G9" s="484"/>
      <c r="H9" s="485"/>
      <c r="J9" s="477"/>
      <c r="K9" s="14">
        <v>5.6</v>
      </c>
      <c r="L9" s="484" t="s">
        <v>79</v>
      </c>
      <c r="M9" s="484"/>
      <c r="N9" s="484"/>
      <c r="O9" s="14"/>
      <c r="P9" s="484"/>
      <c r="Q9" s="484"/>
      <c r="R9" s="485"/>
    </row>
    <row r="10" spans="2:18">
      <c r="B10" s="478" t="s">
        <v>48</v>
      </c>
      <c r="C10" s="15">
        <v>2.1</v>
      </c>
      <c r="D10" s="482" t="s">
        <v>57</v>
      </c>
      <c r="E10" s="482"/>
      <c r="F10" s="482"/>
      <c r="G10" s="482"/>
      <c r="H10" s="483"/>
      <c r="J10" s="479" t="s">
        <v>71</v>
      </c>
      <c r="K10" s="19">
        <v>6.1</v>
      </c>
      <c r="L10" s="486" t="s">
        <v>80</v>
      </c>
      <c r="M10" s="486"/>
      <c r="N10" s="486"/>
      <c r="O10" s="19">
        <v>6.5</v>
      </c>
      <c r="P10" s="486" t="s">
        <v>93</v>
      </c>
      <c r="Q10" s="486"/>
      <c r="R10" s="487"/>
    </row>
    <row r="11" spans="2:18">
      <c r="B11" s="476"/>
      <c r="C11" s="13">
        <v>2.2000000000000002</v>
      </c>
      <c r="D11" s="480" t="s">
        <v>58</v>
      </c>
      <c r="E11" s="480"/>
      <c r="F11" s="480"/>
      <c r="G11" s="480"/>
      <c r="H11" s="481"/>
      <c r="J11" s="476"/>
      <c r="K11" s="13">
        <v>6.2</v>
      </c>
      <c r="L11" s="480" t="s">
        <v>81</v>
      </c>
      <c r="M11" s="480"/>
      <c r="N11" s="480"/>
      <c r="O11" s="13">
        <v>6.6</v>
      </c>
      <c r="P11" s="480" t="s">
        <v>90</v>
      </c>
      <c r="Q11" s="480"/>
      <c r="R11" s="481"/>
    </row>
    <row r="12" spans="2:18" ht="17.25" thickBot="1">
      <c r="B12" s="477"/>
      <c r="C12" s="14">
        <v>2.2999999999999998</v>
      </c>
      <c r="D12" s="484" t="s">
        <v>59</v>
      </c>
      <c r="E12" s="484"/>
      <c r="F12" s="484"/>
      <c r="G12" s="484"/>
      <c r="H12" s="485"/>
      <c r="J12" s="476"/>
      <c r="K12" s="13">
        <v>6.3</v>
      </c>
      <c r="L12" s="480" t="s">
        <v>82</v>
      </c>
      <c r="M12" s="480"/>
      <c r="N12" s="480"/>
      <c r="O12" s="13">
        <v>6.7</v>
      </c>
      <c r="P12" s="480" t="s">
        <v>94</v>
      </c>
      <c r="Q12" s="480"/>
      <c r="R12" s="481"/>
    </row>
    <row r="13" spans="2:18" ht="17.45" customHeight="1" thickBot="1">
      <c r="B13" s="479" t="s">
        <v>49</v>
      </c>
      <c r="C13" s="19">
        <v>3.1</v>
      </c>
      <c r="D13" s="486" t="s">
        <v>60</v>
      </c>
      <c r="E13" s="486"/>
      <c r="F13" s="486"/>
      <c r="G13" s="486"/>
      <c r="H13" s="487"/>
      <c r="J13" s="477"/>
      <c r="K13" s="14">
        <v>6.4</v>
      </c>
      <c r="L13" s="484" t="s">
        <v>83</v>
      </c>
      <c r="M13" s="484"/>
      <c r="N13" s="484"/>
      <c r="O13" s="14"/>
      <c r="P13" s="484"/>
      <c r="Q13" s="484"/>
      <c r="R13" s="485"/>
    </row>
    <row r="14" spans="2:18">
      <c r="B14" s="476"/>
      <c r="C14" s="13">
        <v>3.2</v>
      </c>
      <c r="D14" s="480" t="s">
        <v>61</v>
      </c>
      <c r="E14" s="480"/>
      <c r="F14" s="480"/>
      <c r="G14" s="480"/>
      <c r="H14" s="481"/>
      <c r="J14" s="493" t="s">
        <v>72</v>
      </c>
      <c r="K14" s="19">
        <v>7.1</v>
      </c>
      <c r="L14" s="486" t="s">
        <v>84</v>
      </c>
      <c r="M14" s="486"/>
      <c r="N14" s="486"/>
      <c r="O14" s="19">
        <v>7.4</v>
      </c>
      <c r="P14" s="486" t="s">
        <v>95</v>
      </c>
      <c r="Q14" s="486"/>
      <c r="R14" s="487"/>
    </row>
    <row r="15" spans="2:18">
      <c r="B15" s="476"/>
      <c r="C15" s="13">
        <v>3.3</v>
      </c>
      <c r="D15" s="480" t="s">
        <v>62</v>
      </c>
      <c r="E15" s="480"/>
      <c r="F15" s="480"/>
      <c r="G15" s="480"/>
      <c r="H15" s="481"/>
      <c r="J15" s="476"/>
      <c r="K15" s="13">
        <v>7.2</v>
      </c>
      <c r="L15" s="480" t="s">
        <v>85</v>
      </c>
      <c r="M15" s="480"/>
      <c r="N15" s="480"/>
      <c r="O15" s="13">
        <v>7.5</v>
      </c>
      <c r="P15" s="480" t="s">
        <v>96</v>
      </c>
      <c r="Q15" s="480"/>
      <c r="R15" s="481"/>
    </row>
    <row r="16" spans="2:18" ht="17.25" thickBot="1">
      <c r="B16" s="477"/>
      <c r="C16" s="14">
        <v>3.4</v>
      </c>
      <c r="D16" s="484" t="s">
        <v>63</v>
      </c>
      <c r="E16" s="484"/>
      <c r="F16" s="484"/>
      <c r="G16" s="484"/>
      <c r="H16" s="485"/>
      <c r="J16" s="477"/>
      <c r="K16" s="14">
        <v>7.3</v>
      </c>
      <c r="L16" s="484" t="s">
        <v>86</v>
      </c>
      <c r="M16" s="484"/>
      <c r="N16" s="484"/>
      <c r="O16" s="14"/>
      <c r="P16" s="484"/>
      <c r="Q16" s="484"/>
      <c r="R16" s="485"/>
    </row>
    <row r="17" spans="2:26">
      <c r="B17" s="478" t="s">
        <v>50</v>
      </c>
      <c r="C17" s="15">
        <v>4.0999999999999996</v>
      </c>
      <c r="D17" s="482" t="s">
        <v>64</v>
      </c>
      <c r="E17" s="482"/>
      <c r="F17" s="482"/>
      <c r="G17" s="482"/>
      <c r="H17" s="483"/>
      <c r="J17" s="478" t="s">
        <v>73</v>
      </c>
      <c r="K17" s="494">
        <v>8.1</v>
      </c>
      <c r="L17" s="495" t="s">
        <v>87</v>
      </c>
      <c r="M17" s="482"/>
      <c r="N17" s="482"/>
      <c r="O17" s="494">
        <v>8.4</v>
      </c>
      <c r="P17" s="495" t="s">
        <v>97</v>
      </c>
      <c r="Q17" s="482"/>
      <c r="R17" s="483"/>
    </row>
    <row r="18" spans="2:26">
      <c r="B18" s="476"/>
      <c r="C18" s="13">
        <v>4.2</v>
      </c>
      <c r="D18" s="480" t="s">
        <v>65</v>
      </c>
      <c r="E18" s="480"/>
      <c r="F18" s="480"/>
      <c r="G18" s="480"/>
      <c r="H18" s="481"/>
      <c r="J18" s="476"/>
      <c r="K18" s="322"/>
      <c r="L18" s="480"/>
      <c r="M18" s="480"/>
      <c r="N18" s="480"/>
      <c r="O18" s="322"/>
      <c r="P18" s="480"/>
      <c r="Q18" s="480"/>
      <c r="R18" s="481"/>
    </row>
    <row r="19" spans="2:26">
      <c r="B19" s="476"/>
      <c r="C19" s="13">
        <v>4.3</v>
      </c>
      <c r="D19" s="480" t="s">
        <v>66</v>
      </c>
      <c r="E19" s="480"/>
      <c r="F19" s="480"/>
      <c r="G19" s="480"/>
      <c r="H19" s="481"/>
      <c r="J19" s="476"/>
      <c r="K19" s="13">
        <v>8.1999999999999993</v>
      </c>
      <c r="L19" s="480" t="s">
        <v>88</v>
      </c>
      <c r="M19" s="480"/>
      <c r="N19" s="480"/>
      <c r="O19" s="13">
        <v>8.5</v>
      </c>
      <c r="P19" s="480" t="s">
        <v>98</v>
      </c>
      <c r="Q19" s="480"/>
      <c r="R19" s="481"/>
    </row>
    <row r="20" spans="2:26" ht="17.25" thickBot="1">
      <c r="B20" s="477"/>
      <c r="C20" s="14">
        <v>4.4000000000000004</v>
      </c>
      <c r="D20" s="484" t="s">
        <v>67</v>
      </c>
      <c r="E20" s="484"/>
      <c r="F20" s="484"/>
      <c r="G20" s="484"/>
      <c r="H20" s="485"/>
      <c r="J20" s="477"/>
      <c r="K20" s="14">
        <v>8.3000000000000007</v>
      </c>
      <c r="L20" s="484" t="s">
        <v>89</v>
      </c>
      <c r="M20" s="484"/>
      <c r="N20" s="484"/>
      <c r="O20" s="14"/>
      <c r="P20" s="484"/>
      <c r="Q20" s="484"/>
      <c r="R20" s="485"/>
    </row>
    <row r="23" spans="2:26" ht="27" thickBot="1">
      <c r="B23" s="517" t="s">
        <v>99</v>
      </c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O23" s="517" t="s">
        <v>112</v>
      </c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</row>
    <row r="24" spans="2:26" ht="27.6" customHeight="1" thickBot="1">
      <c r="B24" s="516" t="s">
        <v>100</v>
      </c>
      <c r="C24" s="488"/>
      <c r="D24" s="488" t="s">
        <v>101</v>
      </c>
      <c r="E24" s="488"/>
      <c r="F24" s="488"/>
      <c r="G24" s="488"/>
      <c r="H24" s="488"/>
      <c r="I24" s="488"/>
      <c r="J24" s="488"/>
      <c r="K24" s="488"/>
      <c r="L24" s="488"/>
      <c r="M24" s="489"/>
      <c r="O24" s="499" t="s">
        <v>113</v>
      </c>
      <c r="P24" s="500"/>
      <c r="Q24" s="501"/>
      <c r="R24" s="502" t="s">
        <v>101</v>
      </c>
      <c r="S24" s="500"/>
      <c r="T24" s="500"/>
      <c r="U24" s="500"/>
      <c r="V24" s="500"/>
      <c r="W24" s="500"/>
      <c r="X24" s="500"/>
      <c r="Y24" s="500"/>
      <c r="Z24" s="503"/>
    </row>
    <row r="25" spans="2:26" ht="49.9" customHeight="1" thickTop="1">
      <c r="B25" s="29">
        <v>5</v>
      </c>
      <c r="C25" s="30" t="s">
        <v>102</v>
      </c>
      <c r="D25" s="518" t="s">
        <v>107</v>
      </c>
      <c r="E25" s="518"/>
      <c r="F25" s="518"/>
      <c r="G25" s="518"/>
      <c r="H25" s="518"/>
      <c r="I25" s="518"/>
      <c r="J25" s="518"/>
      <c r="K25" s="518"/>
      <c r="L25" s="518"/>
      <c r="M25" s="519"/>
      <c r="N25" s="20"/>
      <c r="O25" s="31">
        <v>4</v>
      </c>
      <c r="P25" s="514" t="s">
        <v>114</v>
      </c>
      <c r="Q25" s="515"/>
      <c r="R25" s="511" t="s">
        <v>121</v>
      </c>
      <c r="S25" s="512"/>
      <c r="T25" s="512"/>
      <c r="U25" s="512"/>
      <c r="V25" s="512"/>
      <c r="W25" s="512"/>
      <c r="X25" s="512"/>
      <c r="Y25" s="512"/>
      <c r="Z25" s="513"/>
    </row>
    <row r="26" spans="2:26" ht="49.9" customHeight="1">
      <c r="B26" s="23">
        <v>4</v>
      </c>
      <c r="C26" s="24" t="s">
        <v>103</v>
      </c>
      <c r="D26" s="497" t="s">
        <v>108</v>
      </c>
      <c r="E26" s="497"/>
      <c r="F26" s="497"/>
      <c r="G26" s="497"/>
      <c r="H26" s="497"/>
      <c r="I26" s="497"/>
      <c r="J26" s="497"/>
      <c r="K26" s="497"/>
      <c r="L26" s="497"/>
      <c r="M26" s="498"/>
      <c r="N26" s="20"/>
      <c r="O26" s="32">
        <v>3</v>
      </c>
      <c r="P26" s="504" t="s">
        <v>115</v>
      </c>
      <c r="Q26" s="505"/>
      <c r="R26" s="511" t="s">
        <v>120</v>
      </c>
      <c r="S26" s="512"/>
      <c r="T26" s="512"/>
      <c r="U26" s="512"/>
      <c r="V26" s="512"/>
      <c r="W26" s="512"/>
      <c r="X26" s="512"/>
      <c r="Y26" s="512"/>
      <c r="Z26" s="513"/>
    </row>
    <row r="27" spans="2:26" ht="49.9" customHeight="1">
      <c r="B27" s="21">
        <v>3</v>
      </c>
      <c r="C27" s="22" t="s">
        <v>104</v>
      </c>
      <c r="D27" s="497" t="s">
        <v>109</v>
      </c>
      <c r="E27" s="497"/>
      <c r="F27" s="497"/>
      <c r="G27" s="497"/>
      <c r="H27" s="497"/>
      <c r="I27" s="497"/>
      <c r="J27" s="497"/>
      <c r="K27" s="497"/>
      <c r="L27" s="497"/>
      <c r="M27" s="498"/>
      <c r="N27" s="20"/>
      <c r="O27" s="32">
        <v>2</v>
      </c>
      <c r="P27" s="504" t="s">
        <v>116</v>
      </c>
      <c r="Q27" s="505"/>
      <c r="R27" s="511" t="s">
        <v>119</v>
      </c>
      <c r="S27" s="512"/>
      <c r="T27" s="512"/>
      <c r="U27" s="512"/>
      <c r="V27" s="512"/>
      <c r="W27" s="512"/>
      <c r="X27" s="512"/>
      <c r="Y27" s="512"/>
      <c r="Z27" s="513"/>
    </row>
    <row r="28" spans="2:26" ht="49.9" customHeight="1" thickBot="1">
      <c r="B28" s="25">
        <v>2</v>
      </c>
      <c r="C28" s="26" t="s">
        <v>105</v>
      </c>
      <c r="D28" s="497" t="s">
        <v>110</v>
      </c>
      <c r="E28" s="497"/>
      <c r="F28" s="497"/>
      <c r="G28" s="497"/>
      <c r="H28" s="497"/>
      <c r="I28" s="497"/>
      <c r="J28" s="497"/>
      <c r="K28" s="497"/>
      <c r="L28" s="497"/>
      <c r="M28" s="498"/>
      <c r="N28" s="20"/>
      <c r="O28" s="33">
        <v>1</v>
      </c>
      <c r="P28" s="506" t="s">
        <v>117</v>
      </c>
      <c r="Q28" s="507"/>
      <c r="R28" s="508" t="s">
        <v>118</v>
      </c>
      <c r="S28" s="509"/>
      <c r="T28" s="509"/>
      <c r="U28" s="509"/>
      <c r="V28" s="509"/>
      <c r="W28" s="509"/>
      <c r="X28" s="509"/>
      <c r="Y28" s="509"/>
      <c r="Z28" s="510"/>
    </row>
    <row r="29" spans="2:26" ht="49.9" customHeight="1" thickBot="1">
      <c r="B29" s="27">
        <v>1</v>
      </c>
      <c r="C29" s="28" t="s">
        <v>106</v>
      </c>
      <c r="D29" s="508" t="s">
        <v>111</v>
      </c>
      <c r="E29" s="509"/>
      <c r="F29" s="509"/>
      <c r="G29" s="509"/>
      <c r="H29" s="509"/>
      <c r="I29" s="509"/>
      <c r="J29" s="509"/>
      <c r="K29" s="509"/>
      <c r="L29" s="509"/>
      <c r="M29" s="510"/>
      <c r="N29" s="20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40" t="s">
        <v>162</v>
      </c>
    </row>
    <row r="58" spans="2:9" hidden="1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>
      <c r="B61" t="s">
        <v>134</v>
      </c>
      <c r="F61" t="s">
        <v>151</v>
      </c>
      <c r="G61" t="s">
        <v>166</v>
      </c>
      <c r="H61" t="s">
        <v>170</v>
      </c>
    </row>
    <row r="62" spans="2:9" hidden="1">
      <c r="B62" t="s">
        <v>135</v>
      </c>
      <c r="F62" t="s">
        <v>152</v>
      </c>
      <c r="G62" t="s">
        <v>167</v>
      </c>
    </row>
    <row r="63" spans="2:9" hidden="1">
      <c r="F63" t="s">
        <v>163</v>
      </c>
      <c r="G63" t="s">
        <v>168</v>
      </c>
    </row>
    <row r="64" spans="2:9" hidden="1">
      <c r="F64" t="s">
        <v>164</v>
      </c>
    </row>
    <row r="65" spans="6:6" hidden="1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A10" zoomScale="70" zoomScaleNormal="70" zoomScaleSheetLayoutView="70" workbookViewId="0">
      <selection activeCell="A21" sqref="A14:XFD21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277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278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75" t="s">
        <v>17</v>
      </c>
      <c r="C6" s="69" t="s">
        <v>174</v>
      </c>
      <c r="D6" s="41" t="s">
        <v>183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175</v>
      </c>
      <c r="J6" s="2">
        <v>2</v>
      </c>
      <c r="K6" s="2">
        <v>2</v>
      </c>
      <c r="L6" s="41">
        <f>J6*K6</f>
        <v>4</v>
      </c>
      <c r="M6" s="51" t="s">
        <v>176</v>
      </c>
      <c r="N6" s="41">
        <v>1</v>
      </c>
      <c r="O6" s="41">
        <v>2</v>
      </c>
      <c r="P6" s="41">
        <f>N6*O6</f>
        <v>2</v>
      </c>
      <c r="Q6" s="74" t="s">
        <v>282</v>
      </c>
      <c r="R6" s="74" t="s">
        <v>283</v>
      </c>
      <c r="S6" s="74" t="s">
        <v>284</v>
      </c>
    </row>
    <row r="7" spans="1:19" ht="52.9" customHeight="1">
      <c r="A7" s="2">
        <v>2</v>
      </c>
      <c r="B7" s="75" t="s">
        <v>17</v>
      </c>
      <c r="C7" s="69" t="s">
        <v>285</v>
      </c>
      <c r="D7" s="41" t="s">
        <v>183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175</v>
      </c>
      <c r="J7" s="2">
        <v>2</v>
      </c>
      <c r="K7" s="2">
        <v>2</v>
      </c>
      <c r="L7" s="41">
        <f t="shared" ref="L7:L35" si="0">J7*K7</f>
        <v>4</v>
      </c>
      <c r="M7" s="51" t="s">
        <v>176</v>
      </c>
      <c r="N7" s="41">
        <v>1</v>
      </c>
      <c r="O7" s="41">
        <v>2</v>
      </c>
      <c r="P7" s="41">
        <f t="shared" ref="P7:P34" si="1">N7*O7</f>
        <v>2</v>
      </c>
      <c r="Q7" s="74" t="s">
        <v>282</v>
      </c>
      <c r="R7" s="74" t="s">
        <v>283</v>
      </c>
      <c r="S7" s="74" t="s">
        <v>284</v>
      </c>
    </row>
    <row r="8" spans="1:19" ht="52.9" customHeight="1">
      <c r="A8" s="2">
        <v>3</v>
      </c>
      <c r="B8" s="75" t="s">
        <v>226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282</v>
      </c>
      <c r="R8" s="74" t="s">
        <v>283</v>
      </c>
      <c r="S8" s="74" t="s">
        <v>284</v>
      </c>
    </row>
    <row r="9" spans="1:19" ht="52.9" customHeight="1">
      <c r="A9" s="2">
        <v>4</v>
      </c>
      <c r="B9" s="75" t="s">
        <v>226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282</v>
      </c>
      <c r="R9" s="74" t="s">
        <v>283</v>
      </c>
      <c r="S9" s="74" t="s">
        <v>284</v>
      </c>
    </row>
    <row r="10" spans="1:19" ht="52.9" customHeight="1">
      <c r="A10" s="2">
        <v>5</v>
      </c>
      <c r="B10" s="75" t="s">
        <v>226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282</v>
      </c>
      <c r="R10" s="74" t="s">
        <v>283</v>
      </c>
      <c r="S10" s="74" t="s">
        <v>284</v>
      </c>
    </row>
    <row r="11" spans="1:19" ht="52.9" customHeight="1">
      <c r="A11" s="2">
        <v>6</v>
      </c>
      <c r="B11" s="75" t="s">
        <v>226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282</v>
      </c>
      <c r="R11" s="74" t="s">
        <v>283</v>
      </c>
      <c r="S11" s="74" t="s">
        <v>284</v>
      </c>
    </row>
    <row r="12" spans="1:19" ht="52.9" customHeight="1">
      <c r="A12" s="2">
        <v>7</v>
      </c>
      <c r="B12" s="75" t="s">
        <v>226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282</v>
      </c>
      <c r="R12" s="74" t="s">
        <v>283</v>
      </c>
      <c r="S12" s="74" t="s">
        <v>284</v>
      </c>
    </row>
    <row r="13" spans="1:19" ht="52.9" customHeight="1">
      <c r="A13" s="2">
        <v>8</v>
      </c>
      <c r="B13" s="75" t="s">
        <v>226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175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282</v>
      </c>
      <c r="R13" s="74" t="s">
        <v>283</v>
      </c>
      <c r="S13" s="74" t="s">
        <v>284</v>
      </c>
    </row>
    <row r="14" spans="1:19" ht="52.9" customHeight="1">
      <c r="A14" s="2">
        <v>9</v>
      </c>
      <c r="B14" s="75" t="s">
        <v>226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282</v>
      </c>
      <c r="R14" s="74" t="s">
        <v>283</v>
      </c>
      <c r="S14" s="74" t="s">
        <v>284</v>
      </c>
    </row>
    <row r="15" spans="1:19" ht="52.9" customHeight="1">
      <c r="A15" s="2">
        <v>10</v>
      </c>
      <c r="B15" s="75" t="s">
        <v>226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282</v>
      </c>
      <c r="R15" s="74" t="s">
        <v>283</v>
      </c>
      <c r="S15" s="74" t="s">
        <v>284</v>
      </c>
    </row>
    <row r="16" spans="1:19" ht="52.9" customHeight="1">
      <c r="A16" s="2">
        <v>11</v>
      </c>
      <c r="B16" s="75" t="s">
        <v>226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282</v>
      </c>
      <c r="R16" s="74" t="s">
        <v>283</v>
      </c>
      <c r="S16" s="74" t="s">
        <v>284</v>
      </c>
    </row>
    <row r="17" spans="1:19" ht="52.9" customHeight="1">
      <c r="A17" s="2">
        <v>12</v>
      </c>
      <c r="B17" s="75" t="s">
        <v>226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282</v>
      </c>
      <c r="R17" s="74" t="s">
        <v>283</v>
      </c>
      <c r="S17" s="74" t="s">
        <v>284</v>
      </c>
    </row>
    <row r="18" spans="1:19" ht="52.9" customHeight="1">
      <c r="A18" s="2">
        <v>13</v>
      </c>
      <c r="B18" s="75" t="s">
        <v>226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282</v>
      </c>
      <c r="R18" s="74" t="s">
        <v>283</v>
      </c>
      <c r="S18" s="74" t="s">
        <v>284</v>
      </c>
    </row>
    <row r="19" spans="1:19" ht="52.9" customHeight="1">
      <c r="A19" s="2">
        <v>14</v>
      </c>
      <c r="B19" s="75" t="s">
        <v>226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284</v>
      </c>
      <c r="R19" s="74" t="s">
        <v>283</v>
      </c>
      <c r="S19" s="74" t="s">
        <v>326</v>
      </c>
    </row>
    <row r="20" spans="1:19" ht="52.9" customHeight="1">
      <c r="A20" s="2">
        <v>15</v>
      </c>
      <c r="B20" s="75" t="s">
        <v>226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284</v>
      </c>
      <c r="R20" s="74" t="s">
        <v>283</v>
      </c>
      <c r="S20" s="74" t="s">
        <v>326</v>
      </c>
    </row>
    <row r="21" spans="1:19" ht="52.9" customHeight="1">
      <c r="A21" s="2">
        <v>16</v>
      </c>
      <c r="B21" s="75" t="s">
        <v>226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284</v>
      </c>
      <c r="R21" s="74" t="s">
        <v>283</v>
      </c>
      <c r="S21" s="74" t="s">
        <v>326</v>
      </c>
    </row>
    <row r="22" spans="1:19" ht="52.9" customHeight="1">
      <c r="A22" s="2">
        <v>17</v>
      </c>
      <c r="B22" s="75" t="s">
        <v>226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284</v>
      </c>
      <c r="R22" s="74" t="s">
        <v>283</v>
      </c>
      <c r="S22" s="74" t="s">
        <v>326</v>
      </c>
    </row>
    <row r="23" spans="1:19" ht="52.9" customHeight="1">
      <c r="A23" s="2">
        <v>18</v>
      </c>
      <c r="B23" s="75" t="s">
        <v>226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284</v>
      </c>
      <c r="R23" s="74" t="s">
        <v>283</v>
      </c>
      <c r="S23" s="74" t="s">
        <v>326</v>
      </c>
    </row>
    <row r="24" spans="1:19" ht="52.9" customHeight="1">
      <c r="A24" s="2">
        <v>19</v>
      </c>
      <c r="B24" s="75" t="s">
        <v>226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284</v>
      </c>
      <c r="R24" s="74" t="s">
        <v>283</v>
      </c>
      <c r="S24" s="74" t="s">
        <v>326</v>
      </c>
    </row>
    <row r="25" spans="1:19" ht="52.9" customHeight="1">
      <c r="A25" s="2">
        <v>20</v>
      </c>
      <c r="B25" s="75" t="s">
        <v>226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284</v>
      </c>
      <c r="R25" s="74" t="s">
        <v>283</v>
      </c>
      <c r="S25" s="74" t="s">
        <v>326</v>
      </c>
    </row>
    <row r="26" spans="1:19" ht="52.9" customHeight="1">
      <c r="A26" s="2">
        <v>21</v>
      </c>
      <c r="B26" s="75" t="s">
        <v>226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284</v>
      </c>
      <c r="R26" s="74" t="s">
        <v>283</v>
      </c>
      <c r="S26" s="74" t="s">
        <v>326</v>
      </c>
    </row>
    <row r="27" spans="1:19" ht="52.9" customHeight="1">
      <c r="A27" s="2">
        <v>22</v>
      </c>
      <c r="B27" s="75" t="s">
        <v>226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326</v>
      </c>
      <c r="R27" s="74" t="s">
        <v>283</v>
      </c>
      <c r="S27" s="74" t="s">
        <v>341</v>
      </c>
    </row>
    <row r="28" spans="1:19" ht="52.9" customHeight="1">
      <c r="A28" s="2">
        <v>23</v>
      </c>
      <c r="B28" s="75" t="s">
        <v>226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326</v>
      </c>
      <c r="R28" s="74" t="s">
        <v>283</v>
      </c>
      <c r="S28" s="74" t="s">
        <v>341</v>
      </c>
    </row>
    <row r="29" spans="1:19" ht="52.9" customHeight="1">
      <c r="A29" s="2">
        <v>24</v>
      </c>
      <c r="B29" s="75" t="s">
        <v>226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326</v>
      </c>
      <c r="R29" s="74" t="s">
        <v>283</v>
      </c>
      <c r="S29" s="74" t="s">
        <v>341</v>
      </c>
    </row>
    <row r="30" spans="1:19" ht="52.9" customHeight="1">
      <c r="A30" s="2">
        <v>25</v>
      </c>
      <c r="B30" s="75" t="s">
        <v>226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326</v>
      </c>
      <c r="R30" s="74" t="s">
        <v>283</v>
      </c>
      <c r="S30" s="74" t="s">
        <v>341</v>
      </c>
    </row>
    <row r="31" spans="1:19" ht="52.9" customHeight="1">
      <c r="A31" s="2">
        <v>26</v>
      </c>
      <c r="B31" s="75" t="s">
        <v>226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326</v>
      </c>
      <c r="R31" s="74" t="s">
        <v>283</v>
      </c>
      <c r="S31" s="74" t="s">
        <v>341</v>
      </c>
    </row>
    <row r="32" spans="1:19" ht="52.9" customHeight="1">
      <c r="A32" s="2">
        <v>27</v>
      </c>
      <c r="B32" s="75" t="s">
        <v>226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326</v>
      </c>
      <c r="R32" s="74" t="s">
        <v>283</v>
      </c>
      <c r="S32" s="74" t="s">
        <v>341</v>
      </c>
    </row>
    <row r="33" spans="1:19" ht="52.9" customHeight="1">
      <c r="A33" s="2">
        <v>28</v>
      </c>
      <c r="B33" s="75" t="s">
        <v>226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326</v>
      </c>
      <c r="R33" s="74" t="s">
        <v>283</v>
      </c>
      <c r="S33" s="74" t="s">
        <v>341</v>
      </c>
    </row>
    <row r="34" spans="1:19" ht="52.9" customHeight="1">
      <c r="A34" s="2">
        <v>29</v>
      </c>
      <c r="B34" s="75" t="s">
        <v>226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326</v>
      </c>
      <c r="R34" s="74" t="s">
        <v>283</v>
      </c>
      <c r="S34" s="74" t="s">
        <v>341</v>
      </c>
    </row>
    <row r="35" spans="1:19" ht="52.9" customHeight="1">
      <c r="A35" s="2">
        <v>30</v>
      </c>
      <c r="B35" s="75" t="s">
        <v>226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326</v>
      </c>
      <c r="R35" s="74" t="s">
        <v>283</v>
      </c>
      <c r="S35" s="74" t="s">
        <v>341</v>
      </c>
    </row>
    <row r="36" spans="1:19" ht="52.9" customHeight="1">
      <c r="A36" s="2">
        <v>31</v>
      </c>
      <c r="B36" s="75" t="s">
        <v>227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175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179</v>
      </c>
      <c r="R36" s="74" t="s">
        <v>367</v>
      </c>
      <c r="S36" s="74" t="s">
        <v>281</v>
      </c>
    </row>
    <row r="37" spans="1:19" ht="52.9" customHeight="1">
      <c r="A37" s="2">
        <v>32</v>
      </c>
      <c r="B37" s="75" t="s">
        <v>227</v>
      </c>
      <c r="C37" s="80" t="s">
        <v>368</v>
      </c>
      <c r="D37" s="41" t="s">
        <v>192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179</v>
      </c>
      <c r="R37" s="74" t="s">
        <v>367</v>
      </c>
      <c r="S37" s="74" t="s">
        <v>281</v>
      </c>
    </row>
    <row r="38" spans="1:19" ht="52.9" customHeight="1">
      <c r="A38" s="2">
        <v>33</v>
      </c>
      <c r="B38" s="75" t="s">
        <v>227</v>
      </c>
      <c r="C38" s="80" t="s">
        <v>370</v>
      </c>
      <c r="D38" s="41" t="s">
        <v>192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179</v>
      </c>
      <c r="R38" s="74" t="s">
        <v>367</v>
      </c>
      <c r="S38" s="74" t="s">
        <v>281</v>
      </c>
    </row>
    <row r="39" spans="1:19" ht="52.9" customHeight="1">
      <c r="A39" s="2">
        <v>34</v>
      </c>
      <c r="B39" s="75" t="s">
        <v>227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179</v>
      </c>
      <c r="R39" s="74" t="s">
        <v>367</v>
      </c>
      <c r="S39" s="74" t="s">
        <v>281</v>
      </c>
    </row>
    <row r="40" spans="1:19" ht="52.9" customHeight="1">
      <c r="A40" s="2">
        <v>35</v>
      </c>
      <c r="B40" s="75" t="s">
        <v>202</v>
      </c>
      <c r="C40" s="80" t="s">
        <v>380</v>
      </c>
      <c r="D40" s="41" t="s">
        <v>192</v>
      </c>
      <c r="E40" s="41" t="s">
        <v>279</v>
      </c>
      <c r="F40" s="41">
        <v>1.4</v>
      </c>
      <c r="G40" s="81" t="s">
        <v>54</v>
      </c>
      <c r="H40" s="53" t="s">
        <v>381</v>
      </c>
      <c r="I40" s="82" t="s">
        <v>382</v>
      </c>
      <c r="J40" s="41">
        <v>2</v>
      </c>
      <c r="K40" s="41">
        <v>2</v>
      </c>
      <c r="L40" s="41">
        <v>4</v>
      </c>
      <c r="M40" s="82" t="s">
        <v>383</v>
      </c>
      <c r="N40" s="41">
        <v>1</v>
      </c>
      <c r="O40" s="41">
        <v>1</v>
      </c>
      <c r="P40" s="41">
        <v>1</v>
      </c>
      <c r="Q40" s="74" t="s">
        <v>179</v>
      </c>
      <c r="R40" s="74" t="s">
        <v>367</v>
      </c>
      <c r="S40" s="74" t="s">
        <v>281</v>
      </c>
    </row>
    <row r="41" spans="1:19" ht="52.9" customHeight="1">
      <c r="A41" s="2">
        <v>36</v>
      </c>
      <c r="B41" s="75" t="s">
        <v>202</v>
      </c>
      <c r="C41" s="80" t="s">
        <v>384</v>
      </c>
      <c r="D41" s="41" t="s">
        <v>385</v>
      </c>
      <c r="E41" s="41" t="s">
        <v>279</v>
      </c>
      <c r="F41" s="41">
        <v>1.4</v>
      </c>
      <c r="G41" s="81" t="s">
        <v>54</v>
      </c>
      <c r="H41" s="53" t="s">
        <v>386</v>
      </c>
      <c r="I41" s="51" t="s">
        <v>387</v>
      </c>
      <c r="J41" s="41">
        <v>2</v>
      </c>
      <c r="K41" s="41">
        <v>2</v>
      </c>
      <c r="L41" s="41">
        <v>4</v>
      </c>
      <c r="M41" s="82" t="s">
        <v>388</v>
      </c>
      <c r="N41" s="41">
        <v>1</v>
      </c>
      <c r="O41" s="41">
        <v>1</v>
      </c>
      <c r="P41" s="41">
        <v>1</v>
      </c>
      <c r="Q41" s="74" t="s">
        <v>179</v>
      </c>
      <c r="R41" s="74" t="s">
        <v>367</v>
      </c>
      <c r="S41" s="74" t="s">
        <v>281</v>
      </c>
    </row>
    <row r="42" spans="1:19" ht="25.15" customHeight="1">
      <c r="A42" s="449" t="s">
        <v>184</v>
      </c>
      <c r="B42" s="450"/>
      <c r="C42" s="451"/>
      <c r="D42" s="458" t="s">
        <v>185</v>
      </c>
      <c r="E42" s="459"/>
      <c r="F42" s="460"/>
      <c r="G42" s="461"/>
      <c r="H42" s="461"/>
      <c r="I42" s="461"/>
      <c r="J42" s="461"/>
      <c r="K42" s="461"/>
      <c r="L42" s="461"/>
      <c r="M42" s="462"/>
      <c r="N42" s="48" t="s">
        <v>186</v>
      </c>
      <c r="O42" s="49"/>
      <c r="P42" s="49"/>
      <c r="Q42" s="49"/>
      <c r="R42" s="49"/>
      <c r="S42" s="50"/>
    </row>
    <row r="43" spans="1:19" ht="25.15" customHeight="1">
      <c r="A43" s="452"/>
      <c r="B43" s="453"/>
      <c r="C43" s="454"/>
      <c r="D43" s="458" t="s">
        <v>187</v>
      </c>
      <c r="E43" s="459"/>
      <c r="F43" s="460"/>
      <c r="G43" s="461"/>
      <c r="H43" s="461"/>
      <c r="I43" s="461"/>
      <c r="J43" s="461"/>
      <c r="K43" s="461"/>
      <c r="L43" s="461"/>
      <c r="M43" s="462"/>
      <c r="N43" s="48" t="s">
        <v>186</v>
      </c>
      <c r="O43" s="49"/>
      <c r="P43" s="49"/>
      <c r="Q43" s="49"/>
      <c r="R43" s="49"/>
      <c r="S43" s="50"/>
    </row>
    <row r="44" spans="1:19" ht="25.15" customHeight="1">
      <c r="A44" s="452"/>
      <c r="B44" s="453"/>
      <c r="C44" s="454"/>
      <c r="D44" s="458" t="s">
        <v>129</v>
      </c>
      <c r="E44" s="459"/>
      <c r="F44" s="460"/>
      <c r="G44" s="461"/>
      <c r="H44" s="461"/>
      <c r="I44" s="461"/>
      <c r="J44" s="461"/>
      <c r="K44" s="461"/>
      <c r="L44" s="461"/>
      <c r="M44" s="462"/>
      <c r="N44" s="48" t="s">
        <v>186</v>
      </c>
      <c r="O44" s="49"/>
      <c r="P44" s="49"/>
      <c r="Q44" s="49"/>
      <c r="R44" s="49"/>
      <c r="S44" s="50"/>
    </row>
    <row r="45" spans="1:19" ht="25.15" customHeight="1">
      <c r="A45" s="452"/>
      <c r="B45" s="453"/>
      <c r="C45" s="454"/>
      <c r="D45" s="458" t="s">
        <v>188</v>
      </c>
      <c r="E45" s="459"/>
      <c r="F45" s="460"/>
      <c r="G45" s="461"/>
      <c r="H45" s="461"/>
      <c r="I45" s="461"/>
      <c r="J45" s="461"/>
      <c r="K45" s="461"/>
      <c r="L45" s="461"/>
      <c r="M45" s="462"/>
      <c r="N45" s="48" t="s">
        <v>186</v>
      </c>
      <c r="O45" s="49"/>
      <c r="P45" s="49"/>
      <c r="Q45" s="49"/>
      <c r="R45" s="49"/>
      <c r="S45" s="50"/>
    </row>
    <row r="46" spans="1:19" ht="25.15" customHeight="1">
      <c r="A46" s="455"/>
      <c r="B46" s="456"/>
      <c r="C46" s="457"/>
      <c r="D46" s="458" t="s">
        <v>189</v>
      </c>
      <c r="E46" s="459"/>
      <c r="F46" s="460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11" sqref="G11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441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390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>
      <c r="A6" s="57">
        <v>1</v>
      </c>
      <c r="B6" s="522" t="s">
        <v>17</v>
      </c>
      <c r="C6" s="59" t="s">
        <v>239</v>
      </c>
      <c r="D6" s="56" t="s">
        <v>240</v>
      </c>
      <c r="E6" s="55" t="s">
        <v>241</v>
      </c>
      <c r="F6" s="41">
        <v>1.3</v>
      </c>
      <c r="G6" s="53" t="s">
        <v>195</v>
      </c>
      <c r="H6" s="53" t="s">
        <v>228</v>
      </c>
      <c r="I6" s="51" t="s">
        <v>212</v>
      </c>
      <c r="J6" s="41">
        <v>2</v>
      </c>
      <c r="K6" s="41">
        <v>4</v>
      </c>
      <c r="L6" s="41">
        <v>8</v>
      </c>
      <c r="M6" s="51" t="s">
        <v>213</v>
      </c>
      <c r="N6" s="41">
        <v>1</v>
      </c>
      <c r="O6" s="41">
        <v>4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0.5">
      <c r="A7" s="2">
        <v>2</v>
      </c>
      <c r="B7" s="523"/>
      <c r="C7" s="54" t="s">
        <v>242</v>
      </c>
      <c r="D7" s="55" t="s">
        <v>243</v>
      </c>
      <c r="E7" s="55" t="s">
        <v>190</v>
      </c>
      <c r="F7" s="41">
        <v>4.0999999999999996</v>
      </c>
      <c r="G7" s="53" t="s">
        <v>196</v>
      </c>
      <c r="H7" s="53" t="s">
        <v>229</v>
      </c>
      <c r="I7" s="51" t="s">
        <v>212</v>
      </c>
      <c r="J7" s="41">
        <v>2</v>
      </c>
      <c r="K7" s="41">
        <v>2</v>
      </c>
      <c r="L7" s="41">
        <v>4</v>
      </c>
      <c r="M7" s="51" t="s">
        <v>221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7">
      <c r="A8" s="57">
        <v>3</v>
      </c>
      <c r="B8" s="523"/>
      <c r="C8" s="54"/>
      <c r="D8" s="55" t="s">
        <v>243</v>
      </c>
      <c r="E8" s="55" t="s">
        <v>190</v>
      </c>
      <c r="F8" s="41" t="s">
        <v>203</v>
      </c>
      <c r="G8" s="53" t="s">
        <v>197</v>
      </c>
      <c r="H8" s="53" t="s">
        <v>230</v>
      </c>
      <c r="I8" s="51" t="s">
        <v>212</v>
      </c>
      <c r="J8" s="41">
        <v>2</v>
      </c>
      <c r="K8" s="41">
        <v>2</v>
      </c>
      <c r="L8" s="41">
        <v>4</v>
      </c>
      <c r="M8" s="51" t="s">
        <v>222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4">
      <c r="A9" s="2">
        <v>4</v>
      </c>
      <c r="B9" s="523"/>
      <c r="C9" s="54" t="s">
        <v>191</v>
      </c>
      <c r="D9" s="56" t="s">
        <v>244</v>
      </c>
      <c r="E9" s="55" t="s">
        <v>190</v>
      </c>
      <c r="F9" s="41" t="s">
        <v>204</v>
      </c>
      <c r="G9" s="53" t="s">
        <v>54</v>
      </c>
      <c r="H9" s="53" t="s">
        <v>231</v>
      </c>
      <c r="I9" s="51" t="s">
        <v>175</v>
      </c>
      <c r="J9" s="41">
        <v>1</v>
      </c>
      <c r="K9" s="41">
        <v>2</v>
      </c>
      <c r="L9" s="41">
        <v>2</v>
      </c>
      <c r="M9" s="51" t="s">
        <v>214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54">
      <c r="A10" s="57">
        <v>5</v>
      </c>
      <c r="B10" s="524"/>
      <c r="C10" s="54"/>
      <c r="D10" s="56" t="s">
        <v>244</v>
      </c>
      <c r="E10" s="55" t="s">
        <v>190</v>
      </c>
      <c r="F10" s="41" t="s">
        <v>204</v>
      </c>
      <c r="G10" s="53" t="s">
        <v>197</v>
      </c>
      <c r="H10" s="53" t="s">
        <v>232</v>
      </c>
      <c r="I10" s="51" t="s">
        <v>175</v>
      </c>
      <c r="J10" s="41">
        <v>1</v>
      </c>
      <c r="K10" s="41">
        <v>3</v>
      </c>
      <c r="L10" s="41">
        <v>3</v>
      </c>
      <c r="M10" s="51" t="s">
        <v>215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0.5">
      <c r="A11" s="2">
        <v>6</v>
      </c>
      <c r="B11" s="522" t="s">
        <v>226</v>
      </c>
      <c r="C11" s="54" t="s">
        <v>245</v>
      </c>
      <c r="D11" s="55" t="s">
        <v>193</v>
      </c>
      <c r="E11" s="55" t="s">
        <v>190</v>
      </c>
      <c r="F11" s="41" t="s">
        <v>204</v>
      </c>
      <c r="G11" s="53" t="s">
        <v>51</v>
      </c>
      <c r="H11" s="53" t="s">
        <v>198</v>
      </c>
      <c r="I11" s="51" t="s">
        <v>257</v>
      </c>
      <c r="J11" s="41">
        <v>1</v>
      </c>
      <c r="K11" s="41">
        <v>3</v>
      </c>
      <c r="L11" s="41">
        <v>3</v>
      </c>
      <c r="M11" s="51" t="s">
        <v>216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40.5">
      <c r="A12" s="57">
        <v>7</v>
      </c>
      <c r="B12" s="523"/>
      <c r="C12" s="54"/>
      <c r="D12" s="55" t="s">
        <v>193</v>
      </c>
      <c r="E12" s="55" t="s">
        <v>190</v>
      </c>
      <c r="F12" s="41" t="s">
        <v>205</v>
      </c>
      <c r="G12" s="58" t="s">
        <v>195</v>
      </c>
      <c r="H12" s="53" t="s">
        <v>233</v>
      </c>
      <c r="I12" s="51" t="s">
        <v>258</v>
      </c>
      <c r="J12" s="41">
        <v>3</v>
      </c>
      <c r="K12" s="41">
        <v>2</v>
      </c>
      <c r="L12" s="41">
        <v>6</v>
      </c>
      <c r="M12" s="51" t="s">
        <v>218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0.5">
      <c r="A13" s="2">
        <v>8</v>
      </c>
      <c r="B13" s="523"/>
      <c r="C13" s="54" t="s">
        <v>246</v>
      </c>
      <c r="D13" s="55" t="s">
        <v>193</v>
      </c>
      <c r="E13" s="55" t="s">
        <v>190</v>
      </c>
      <c r="F13" s="41" t="s">
        <v>206</v>
      </c>
      <c r="G13" s="53" t="s">
        <v>51</v>
      </c>
      <c r="H13" s="53" t="s">
        <v>198</v>
      </c>
      <c r="I13" s="51" t="s">
        <v>257</v>
      </c>
      <c r="J13" s="41">
        <v>1</v>
      </c>
      <c r="K13" s="41">
        <v>3</v>
      </c>
      <c r="L13" s="41">
        <v>3</v>
      </c>
      <c r="M13" s="51" t="s">
        <v>216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40.5">
      <c r="A14" s="57">
        <v>9</v>
      </c>
      <c r="B14" s="523"/>
      <c r="C14" s="54"/>
      <c r="D14" s="55" t="s">
        <v>193</v>
      </c>
      <c r="E14" s="55" t="s">
        <v>190</v>
      </c>
      <c r="F14" s="41" t="s">
        <v>203</v>
      </c>
      <c r="G14" s="58" t="s">
        <v>195</v>
      </c>
      <c r="H14" s="53" t="s">
        <v>233</v>
      </c>
      <c r="I14" s="51" t="s">
        <v>258</v>
      </c>
      <c r="J14" s="41">
        <v>3</v>
      </c>
      <c r="K14" s="41">
        <v>2</v>
      </c>
      <c r="L14" s="41">
        <v>6</v>
      </c>
      <c r="M14" s="51" t="s">
        <v>218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54">
      <c r="A15" s="2">
        <v>10</v>
      </c>
      <c r="B15" s="523"/>
      <c r="C15" s="522" t="s">
        <v>247</v>
      </c>
      <c r="D15" s="56" t="s">
        <v>244</v>
      </c>
      <c r="E15" s="55" t="s">
        <v>190</v>
      </c>
      <c r="F15" s="41">
        <v>1.1000000000000001</v>
      </c>
      <c r="G15" s="53" t="s">
        <v>51</v>
      </c>
      <c r="H15" s="53" t="s">
        <v>199</v>
      </c>
      <c r="I15" s="51" t="s">
        <v>175</v>
      </c>
      <c r="J15" s="41">
        <v>2</v>
      </c>
      <c r="K15" s="41">
        <v>3</v>
      </c>
      <c r="L15" s="41">
        <v>6</v>
      </c>
      <c r="M15" s="51" t="s">
        <v>223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4">
      <c r="A16" s="57">
        <v>11</v>
      </c>
      <c r="B16" s="523"/>
      <c r="C16" s="523"/>
      <c r="D16" s="56" t="s">
        <v>244</v>
      </c>
      <c r="E16" s="55" t="s">
        <v>190</v>
      </c>
      <c r="F16" s="41">
        <v>4.0999999999999996</v>
      </c>
      <c r="G16" s="58" t="s">
        <v>195</v>
      </c>
      <c r="H16" s="53" t="s">
        <v>234</v>
      </c>
      <c r="I16" s="51" t="s">
        <v>259</v>
      </c>
      <c r="J16" s="41">
        <v>2</v>
      </c>
      <c r="K16" s="41">
        <v>4</v>
      </c>
      <c r="L16" s="41">
        <v>8</v>
      </c>
      <c r="M16" s="51" t="s">
        <v>224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54">
      <c r="A17" s="2">
        <v>12</v>
      </c>
      <c r="B17" s="523"/>
      <c r="C17" s="523"/>
      <c r="D17" s="56" t="s">
        <v>244</v>
      </c>
      <c r="E17" s="55" t="s">
        <v>190</v>
      </c>
      <c r="F17" s="41" t="s">
        <v>207</v>
      </c>
      <c r="G17" s="53" t="s">
        <v>54</v>
      </c>
      <c r="H17" s="53" t="s">
        <v>231</v>
      </c>
      <c r="I17" s="51" t="s">
        <v>175</v>
      </c>
      <c r="J17" s="41">
        <v>1</v>
      </c>
      <c r="K17" s="41">
        <v>2</v>
      </c>
      <c r="L17" s="41">
        <v>2</v>
      </c>
      <c r="M17" s="51" t="s">
        <v>214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54">
      <c r="A18" s="57">
        <v>13</v>
      </c>
      <c r="B18" s="523"/>
      <c r="C18" s="524"/>
      <c r="D18" s="56" t="s">
        <v>244</v>
      </c>
      <c r="E18" s="55" t="s">
        <v>190</v>
      </c>
      <c r="F18" s="41" t="s">
        <v>208</v>
      </c>
      <c r="G18" s="53" t="s">
        <v>197</v>
      </c>
      <c r="H18" s="53" t="s">
        <v>232</v>
      </c>
      <c r="I18" s="51" t="s">
        <v>175</v>
      </c>
      <c r="J18" s="41">
        <v>1</v>
      </c>
      <c r="K18" s="41">
        <v>3</v>
      </c>
      <c r="L18" s="41">
        <v>3</v>
      </c>
      <c r="M18" s="51" t="s">
        <v>215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0.5">
      <c r="A19" s="2">
        <v>14</v>
      </c>
      <c r="B19" s="523"/>
      <c r="C19" s="54" t="s">
        <v>248</v>
      </c>
      <c r="D19" s="55" t="s">
        <v>193</v>
      </c>
      <c r="E19" s="55" t="s">
        <v>190</v>
      </c>
      <c r="F19" s="41" t="s">
        <v>209</v>
      </c>
      <c r="G19" s="53" t="s">
        <v>51</v>
      </c>
      <c r="H19" s="53" t="s">
        <v>198</v>
      </c>
      <c r="I19" s="51" t="s">
        <v>257</v>
      </c>
      <c r="J19" s="41">
        <v>1</v>
      </c>
      <c r="K19" s="41">
        <v>3</v>
      </c>
      <c r="L19" s="41">
        <v>3</v>
      </c>
      <c r="M19" s="51" t="s">
        <v>216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40.5">
      <c r="A20" s="57">
        <v>15</v>
      </c>
      <c r="B20" s="523"/>
      <c r="C20" s="54"/>
      <c r="D20" s="55" t="s">
        <v>193</v>
      </c>
      <c r="E20" s="55" t="s">
        <v>190</v>
      </c>
      <c r="F20" s="41" t="s">
        <v>204</v>
      </c>
      <c r="G20" s="58" t="s">
        <v>195</v>
      </c>
      <c r="H20" s="53" t="s">
        <v>233</v>
      </c>
      <c r="I20" s="51" t="s">
        <v>258</v>
      </c>
      <c r="J20" s="41">
        <v>3</v>
      </c>
      <c r="K20" s="41">
        <v>2</v>
      </c>
      <c r="L20" s="41">
        <v>6</v>
      </c>
      <c r="M20" s="51" t="s">
        <v>218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0.5">
      <c r="A21" s="2">
        <v>16</v>
      </c>
      <c r="B21" s="523"/>
      <c r="C21" s="54" t="s">
        <v>249</v>
      </c>
      <c r="D21" s="55" t="s">
        <v>193</v>
      </c>
      <c r="E21" s="55" t="s">
        <v>190</v>
      </c>
      <c r="F21" s="41" t="s">
        <v>204</v>
      </c>
      <c r="G21" s="53" t="s">
        <v>51</v>
      </c>
      <c r="H21" s="53" t="s">
        <v>198</v>
      </c>
      <c r="I21" s="51" t="s">
        <v>257</v>
      </c>
      <c r="J21" s="41">
        <v>1</v>
      </c>
      <c r="K21" s="41">
        <v>3</v>
      </c>
      <c r="L21" s="41">
        <v>3</v>
      </c>
      <c r="M21" s="51" t="s">
        <v>216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40.5">
      <c r="A22" s="57">
        <v>17</v>
      </c>
      <c r="B22" s="523"/>
      <c r="C22" s="54"/>
      <c r="D22" s="55" t="s">
        <v>193</v>
      </c>
      <c r="E22" s="55" t="s">
        <v>190</v>
      </c>
      <c r="F22" s="41" t="s">
        <v>204</v>
      </c>
      <c r="G22" s="58" t="s">
        <v>195</v>
      </c>
      <c r="H22" s="53" t="s">
        <v>233</v>
      </c>
      <c r="I22" s="51" t="s">
        <v>258</v>
      </c>
      <c r="J22" s="41">
        <v>3</v>
      </c>
      <c r="K22" s="41">
        <v>2</v>
      </c>
      <c r="L22" s="41">
        <v>6</v>
      </c>
      <c r="M22" s="51" t="s">
        <v>218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7">
      <c r="A23" s="2">
        <v>18</v>
      </c>
      <c r="B23" s="523"/>
      <c r="C23" s="54"/>
      <c r="D23" s="55" t="s">
        <v>250</v>
      </c>
      <c r="E23" s="55" t="s">
        <v>190</v>
      </c>
      <c r="F23" s="41" t="s">
        <v>205</v>
      </c>
      <c r="G23" s="53" t="s">
        <v>51</v>
      </c>
      <c r="H23" s="53" t="s">
        <v>235</v>
      </c>
      <c r="I23" s="51" t="s">
        <v>212</v>
      </c>
      <c r="J23" s="41">
        <v>1</v>
      </c>
      <c r="K23" s="41">
        <v>3</v>
      </c>
      <c r="L23" s="41">
        <v>3</v>
      </c>
      <c r="M23" s="51" t="s">
        <v>225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54">
      <c r="A24" s="57">
        <v>19</v>
      </c>
      <c r="B24" s="523"/>
      <c r="C24" s="54" t="s">
        <v>251</v>
      </c>
      <c r="D24" s="56" t="s">
        <v>244</v>
      </c>
      <c r="E24" s="55" t="s">
        <v>190</v>
      </c>
      <c r="F24" s="41" t="s">
        <v>206</v>
      </c>
      <c r="G24" s="53" t="s">
        <v>51</v>
      </c>
      <c r="H24" s="53" t="s">
        <v>198</v>
      </c>
      <c r="I24" s="51" t="s">
        <v>257</v>
      </c>
      <c r="J24" s="41">
        <v>1</v>
      </c>
      <c r="K24" s="41">
        <v>3</v>
      </c>
      <c r="L24" s="41">
        <v>3</v>
      </c>
      <c r="M24" s="51" t="s">
        <v>216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4">
      <c r="A25" s="2">
        <v>20</v>
      </c>
      <c r="B25" s="523"/>
      <c r="C25" s="54"/>
      <c r="D25" s="56" t="s">
        <v>244</v>
      </c>
      <c r="E25" s="55" t="s">
        <v>190</v>
      </c>
      <c r="F25" s="41" t="s">
        <v>203</v>
      </c>
      <c r="G25" s="58" t="s">
        <v>195</v>
      </c>
      <c r="H25" s="53" t="s">
        <v>234</v>
      </c>
      <c r="I25" s="51" t="s">
        <v>259</v>
      </c>
      <c r="J25" s="41">
        <v>2</v>
      </c>
      <c r="K25" s="41">
        <v>4</v>
      </c>
      <c r="L25" s="41">
        <v>8</v>
      </c>
      <c r="M25" s="51" t="s">
        <v>224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0.5">
      <c r="A26" s="57">
        <v>21</v>
      </c>
      <c r="B26" s="523"/>
      <c r="C26" s="54" t="s">
        <v>252</v>
      </c>
      <c r="D26" s="55" t="s">
        <v>193</v>
      </c>
      <c r="E26" s="55" t="s">
        <v>190</v>
      </c>
      <c r="F26" s="41" t="s">
        <v>205</v>
      </c>
      <c r="G26" s="53" t="s">
        <v>51</v>
      </c>
      <c r="H26" s="53" t="s">
        <v>198</v>
      </c>
      <c r="I26" s="51" t="s">
        <v>257</v>
      </c>
      <c r="J26" s="41">
        <v>1</v>
      </c>
      <c r="K26" s="41">
        <v>3</v>
      </c>
      <c r="L26" s="41">
        <v>3</v>
      </c>
      <c r="M26" s="51" t="s">
        <v>216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40.5">
      <c r="A27" s="2">
        <v>22</v>
      </c>
      <c r="B27" s="524"/>
      <c r="C27" s="54"/>
      <c r="D27" s="55" t="s">
        <v>193</v>
      </c>
      <c r="E27" s="55" t="s">
        <v>190</v>
      </c>
      <c r="F27" s="41" t="s">
        <v>210</v>
      </c>
      <c r="G27" s="58" t="s">
        <v>195</v>
      </c>
      <c r="H27" s="53" t="s">
        <v>233</v>
      </c>
      <c r="I27" s="51" t="s">
        <v>258</v>
      </c>
      <c r="J27" s="41">
        <v>3</v>
      </c>
      <c r="K27" s="41">
        <v>2</v>
      </c>
      <c r="L27" s="41">
        <v>6</v>
      </c>
      <c r="M27" s="51" t="s">
        <v>218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0.5">
      <c r="A28" s="57">
        <v>23</v>
      </c>
      <c r="B28" s="522" t="s">
        <v>227</v>
      </c>
      <c r="C28" s="54" t="s">
        <v>253</v>
      </c>
      <c r="D28" s="55" t="s">
        <v>193</v>
      </c>
      <c r="E28" s="55" t="s">
        <v>190</v>
      </c>
      <c r="F28" s="41">
        <v>1.1000000000000001</v>
      </c>
      <c r="G28" s="53" t="s">
        <v>51</v>
      </c>
      <c r="H28" s="53" t="s">
        <v>198</v>
      </c>
      <c r="I28" s="51" t="s">
        <v>257</v>
      </c>
      <c r="J28" s="41">
        <v>1</v>
      </c>
      <c r="K28" s="41">
        <v>3</v>
      </c>
      <c r="L28" s="41">
        <v>3</v>
      </c>
      <c r="M28" s="51" t="s">
        <v>216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40.5">
      <c r="A29" s="2">
        <v>24</v>
      </c>
      <c r="B29" s="523"/>
      <c r="C29" s="54"/>
      <c r="D29" s="55" t="s">
        <v>193</v>
      </c>
      <c r="E29" s="55" t="s">
        <v>190</v>
      </c>
      <c r="F29" s="41" t="s">
        <v>207</v>
      </c>
      <c r="G29" s="58" t="s">
        <v>195</v>
      </c>
      <c r="H29" s="53" t="s">
        <v>233</v>
      </c>
      <c r="I29" s="51" t="s">
        <v>258</v>
      </c>
      <c r="J29" s="41">
        <v>3</v>
      </c>
      <c r="K29" s="41">
        <v>2</v>
      </c>
      <c r="L29" s="41">
        <v>6</v>
      </c>
      <c r="M29" s="51" t="s">
        <v>218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>
      <c r="A30" s="57">
        <v>25</v>
      </c>
      <c r="B30" s="523"/>
      <c r="C30" s="59" t="s">
        <v>254</v>
      </c>
      <c r="D30" s="55" t="s">
        <v>192</v>
      </c>
      <c r="E30" s="55" t="s">
        <v>190</v>
      </c>
      <c r="F30" s="41" t="s">
        <v>205</v>
      </c>
      <c r="G30" s="53" t="s">
        <v>57</v>
      </c>
      <c r="H30" s="53" t="s">
        <v>200</v>
      </c>
      <c r="I30" s="51" t="s">
        <v>260</v>
      </c>
      <c r="J30" s="41">
        <v>2</v>
      </c>
      <c r="K30" s="41">
        <v>2</v>
      </c>
      <c r="L30" s="41">
        <v>4</v>
      </c>
      <c r="M30" s="51" t="s">
        <v>219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>
      <c r="A31" s="2">
        <v>26</v>
      </c>
      <c r="B31" s="524"/>
      <c r="C31" s="59" t="s">
        <v>255</v>
      </c>
      <c r="D31" s="55" t="s">
        <v>192</v>
      </c>
      <c r="E31" s="55" t="s">
        <v>190</v>
      </c>
      <c r="F31" s="41" t="s">
        <v>211</v>
      </c>
      <c r="G31" s="53" t="s">
        <v>57</v>
      </c>
      <c r="H31" s="53" t="s">
        <v>200</v>
      </c>
      <c r="I31" s="51" t="s">
        <v>260</v>
      </c>
      <c r="J31" s="41">
        <v>2</v>
      </c>
      <c r="K31" s="41">
        <v>2</v>
      </c>
      <c r="L31" s="41">
        <v>4</v>
      </c>
      <c r="M31" s="51" t="s">
        <v>219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0.5">
      <c r="A32" s="57">
        <v>27</v>
      </c>
      <c r="B32" s="522" t="s">
        <v>202</v>
      </c>
      <c r="C32" s="54" t="s">
        <v>256</v>
      </c>
      <c r="D32" s="55" t="s">
        <v>194</v>
      </c>
      <c r="E32" s="55" t="s">
        <v>190</v>
      </c>
      <c r="F32" s="41">
        <v>4.0999999999999996</v>
      </c>
      <c r="G32" s="53" t="s">
        <v>61</v>
      </c>
      <c r="H32" s="53" t="s">
        <v>236</v>
      </c>
      <c r="I32" s="51" t="s">
        <v>201</v>
      </c>
      <c r="J32" s="41">
        <v>2</v>
      </c>
      <c r="K32" s="41">
        <v>2</v>
      </c>
      <c r="L32" s="41">
        <v>4</v>
      </c>
      <c r="M32" s="51" t="s">
        <v>261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7">
      <c r="A33" s="2">
        <v>28</v>
      </c>
      <c r="B33" s="523"/>
      <c r="C33" s="54"/>
      <c r="D33" s="55" t="s">
        <v>194</v>
      </c>
      <c r="E33" s="55" t="s">
        <v>190</v>
      </c>
      <c r="F33" s="41" t="s">
        <v>207</v>
      </c>
      <c r="G33" s="53" t="s">
        <v>63</v>
      </c>
      <c r="H33" s="53" t="s">
        <v>237</v>
      </c>
      <c r="I33" s="51" t="s">
        <v>262</v>
      </c>
      <c r="J33" s="41">
        <v>2</v>
      </c>
      <c r="K33" s="41">
        <v>2</v>
      </c>
      <c r="L33" s="41">
        <v>4</v>
      </c>
      <c r="M33" s="51" t="s">
        <v>217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0.5">
      <c r="A34" s="57">
        <v>29</v>
      </c>
      <c r="B34" s="524"/>
      <c r="C34" s="54"/>
      <c r="D34" s="55" t="s">
        <v>194</v>
      </c>
      <c r="E34" s="55" t="s">
        <v>190</v>
      </c>
      <c r="F34" s="41">
        <v>1.2</v>
      </c>
      <c r="G34" s="53" t="s">
        <v>196</v>
      </c>
      <c r="H34" s="53" t="s">
        <v>238</v>
      </c>
      <c r="I34" s="51" t="s">
        <v>201</v>
      </c>
      <c r="J34" s="41">
        <v>2</v>
      </c>
      <c r="K34" s="41">
        <v>2</v>
      </c>
      <c r="L34" s="41">
        <v>4</v>
      </c>
      <c r="M34" s="51" t="s">
        <v>220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15" customHeight="1">
      <c r="A35" s="449" t="s">
        <v>184</v>
      </c>
      <c r="B35" s="450"/>
      <c r="C35" s="451"/>
      <c r="D35" s="458" t="s">
        <v>185</v>
      </c>
      <c r="E35" s="459"/>
      <c r="F35" s="460"/>
      <c r="G35" s="461"/>
      <c r="H35" s="461"/>
      <c r="I35" s="461"/>
      <c r="J35" s="461"/>
      <c r="K35" s="461"/>
      <c r="L35" s="461"/>
      <c r="M35" s="462"/>
      <c r="N35" s="48" t="s">
        <v>186</v>
      </c>
      <c r="O35" s="49"/>
      <c r="P35" s="49"/>
      <c r="Q35" s="49"/>
      <c r="R35" s="49"/>
      <c r="S35" s="50"/>
    </row>
    <row r="36" spans="1:19" ht="25.15" customHeight="1">
      <c r="A36" s="452"/>
      <c r="B36" s="453"/>
      <c r="C36" s="454"/>
      <c r="D36" s="458" t="s">
        <v>187</v>
      </c>
      <c r="E36" s="459"/>
      <c r="F36" s="460"/>
      <c r="G36" s="461"/>
      <c r="H36" s="461"/>
      <c r="I36" s="461"/>
      <c r="J36" s="461"/>
      <c r="K36" s="461"/>
      <c r="L36" s="461"/>
      <c r="M36" s="462"/>
      <c r="N36" s="48" t="s">
        <v>186</v>
      </c>
      <c r="O36" s="49"/>
      <c r="P36" s="49"/>
      <c r="Q36" s="49"/>
      <c r="R36" s="49"/>
      <c r="S36" s="50"/>
    </row>
    <row r="37" spans="1:19" ht="25.15" customHeight="1">
      <c r="A37" s="452"/>
      <c r="B37" s="453"/>
      <c r="C37" s="454"/>
      <c r="D37" s="458" t="s">
        <v>129</v>
      </c>
      <c r="E37" s="459"/>
      <c r="F37" s="460"/>
      <c r="G37" s="461"/>
      <c r="H37" s="461"/>
      <c r="I37" s="461"/>
      <c r="J37" s="461"/>
      <c r="K37" s="461"/>
      <c r="L37" s="461"/>
      <c r="M37" s="462"/>
      <c r="N37" s="48" t="s">
        <v>186</v>
      </c>
      <c r="O37" s="49"/>
      <c r="P37" s="49"/>
      <c r="Q37" s="49"/>
      <c r="R37" s="49"/>
      <c r="S37" s="50"/>
    </row>
    <row r="38" spans="1:19" ht="25.15" customHeight="1">
      <c r="A38" s="452"/>
      <c r="B38" s="453"/>
      <c r="C38" s="454"/>
      <c r="D38" s="458" t="s">
        <v>188</v>
      </c>
      <c r="E38" s="459"/>
      <c r="F38" s="460"/>
      <c r="G38" s="461"/>
      <c r="H38" s="461"/>
      <c r="I38" s="461"/>
      <c r="J38" s="461"/>
      <c r="K38" s="461"/>
      <c r="L38" s="461"/>
      <c r="M38" s="462"/>
      <c r="N38" s="48" t="s">
        <v>186</v>
      </c>
      <c r="O38" s="49"/>
      <c r="P38" s="49"/>
      <c r="Q38" s="49"/>
      <c r="R38" s="49"/>
      <c r="S38" s="50"/>
    </row>
    <row r="39" spans="1:19" ht="25.15" customHeight="1">
      <c r="A39" s="455"/>
      <c r="B39" s="456"/>
      <c r="C39" s="457"/>
      <c r="D39" s="458" t="s">
        <v>189</v>
      </c>
      <c r="E39" s="459"/>
      <c r="F39" s="460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389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>
      <c r="A6" s="57">
        <v>1</v>
      </c>
      <c r="B6" s="522" t="s">
        <v>17</v>
      </c>
      <c r="C6" s="54" t="s">
        <v>285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393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0.5">
      <c r="A7" s="2">
        <v>2</v>
      </c>
      <c r="B7" s="523"/>
      <c r="C7" s="54" t="s">
        <v>395</v>
      </c>
      <c r="D7" s="55" t="s">
        <v>243</v>
      </c>
      <c r="E7" s="55" t="s">
        <v>190</v>
      </c>
      <c r="F7" s="41">
        <v>4.0999999999999996</v>
      </c>
      <c r="G7" s="85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40.5">
      <c r="A8" s="57">
        <v>3</v>
      </c>
      <c r="B8" s="524"/>
      <c r="C8" s="54" t="s">
        <v>397</v>
      </c>
      <c r="D8" s="56" t="s">
        <v>398</v>
      </c>
      <c r="E8" s="55" t="s">
        <v>190</v>
      </c>
      <c r="F8" s="41">
        <v>4.2</v>
      </c>
      <c r="G8" s="85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0.5">
      <c r="A9" s="2">
        <v>4</v>
      </c>
      <c r="B9" s="522" t="s">
        <v>400</v>
      </c>
      <c r="C9" s="54" t="s">
        <v>401</v>
      </c>
      <c r="D9" s="56" t="s">
        <v>193</v>
      </c>
      <c r="E9" s="55" t="s">
        <v>190</v>
      </c>
      <c r="F9" s="41">
        <v>1.1000000000000001</v>
      </c>
      <c r="G9" s="84" t="s">
        <v>51</v>
      </c>
      <c r="H9" s="54" t="s">
        <v>198</v>
      </c>
      <c r="I9" s="51" t="s">
        <v>402</v>
      </c>
      <c r="J9" s="55">
        <v>2</v>
      </c>
      <c r="K9" s="55">
        <v>3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40.5">
      <c r="A10" s="57">
        <v>5</v>
      </c>
      <c r="B10" s="523"/>
      <c r="C10" s="54" t="s">
        <v>404</v>
      </c>
      <c r="D10" s="56" t="s">
        <v>193</v>
      </c>
      <c r="E10" s="55" t="s">
        <v>190</v>
      </c>
      <c r="F10" s="41">
        <v>1.3</v>
      </c>
      <c r="G10" s="84" t="s">
        <v>195</v>
      </c>
      <c r="H10" s="54" t="s">
        <v>405</v>
      </c>
      <c r="I10" s="51" t="s">
        <v>406</v>
      </c>
      <c r="J10" s="55">
        <v>3</v>
      </c>
      <c r="K10" s="55">
        <v>2</v>
      </c>
      <c r="L10" s="41">
        <v>6</v>
      </c>
      <c r="M10" s="53" t="s">
        <v>407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0.5">
      <c r="A11" s="2">
        <v>6</v>
      </c>
      <c r="B11" s="523"/>
      <c r="C11" s="54" t="s">
        <v>297</v>
      </c>
      <c r="D11" s="55" t="s">
        <v>193</v>
      </c>
      <c r="E11" s="55" t="s">
        <v>190</v>
      </c>
      <c r="F11" s="41">
        <v>1.3</v>
      </c>
      <c r="G11" s="84" t="s">
        <v>195</v>
      </c>
      <c r="H11" s="54" t="s">
        <v>405</v>
      </c>
      <c r="I11" s="51" t="s">
        <v>406</v>
      </c>
      <c r="J11" s="55">
        <v>3</v>
      </c>
      <c r="K11" s="55">
        <v>2</v>
      </c>
      <c r="L11" s="41">
        <v>6</v>
      </c>
      <c r="M11" s="53" t="s">
        <v>407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4">
      <c r="A12" s="57">
        <v>7</v>
      </c>
      <c r="B12" s="523"/>
      <c r="C12" s="54" t="s">
        <v>408</v>
      </c>
      <c r="D12" s="56" t="s">
        <v>409</v>
      </c>
      <c r="E12" s="55" t="s">
        <v>190</v>
      </c>
      <c r="F12" s="41">
        <v>1.3</v>
      </c>
      <c r="G12" s="84" t="s">
        <v>195</v>
      </c>
      <c r="H12" s="54" t="s">
        <v>410</v>
      </c>
      <c r="I12" s="51" t="s">
        <v>411</v>
      </c>
      <c r="J12" s="55">
        <v>3</v>
      </c>
      <c r="K12" s="55">
        <v>3</v>
      </c>
      <c r="L12" s="41">
        <v>9</v>
      </c>
      <c r="M12" s="53" t="s">
        <v>412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>
      <c r="A13" s="2">
        <v>8</v>
      </c>
      <c r="B13" s="523"/>
      <c r="C13" s="54" t="s">
        <v>413</v>
      </c>
      <c r="D13" s="56" t="s">
        <v>192</v>
      </c>
      <c r="E13" s="55" t="s">
        <v>190</v>
      </c>
      <c r="F13" s="41">
        <v>7.1</v>
      </c>
      <c r="G13" s="85" t="s">
        <v>414</v>
      </c>
      <c r="H13" s="54" t="s">
        <v>415</v>
      </c>
      <c r="I13" s="51" t="s">
        <v>201</v>
      </c>
      <c r="J13" s="55">
        <v>2</v>
      </c>
      <c r="K13" s="55">
        <v>2</v>
      </c>
      <c r="L13" s="41">
        <v>4</v>
      </c>
      <c r="M13" s="53" t="s">
        <v>416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0.5">
      <c r="A14" s="57">
        <v>9</v>
      </c>
      <c r="B14" s="523"/>
      <c r="C14" s="54" t="s">
        <v>417</v>
      </c>
      <c r="D14" s="56" t="s">
        <v>193</v>
      </c>
      <c r="E14" s="55" t="s">
        <v>190</v>
      </c>
      <c r="F14" s="41">
        <v>1.1000000000000001</v>
      </c>
      <c r="G14" s="84" t="s">
        <v>51</v>
      </c>
      <c r="H14" s="54" t="s">
        <v>198</v>
      </c>
      <c r="I14" s="51" t="s">
        <v>402</v>
      </c>
      <c r="J14" s="55">
        <v>2</v>
      </c>
      <c r="K14" s="55">
        <v>3</v>
      </c>
      <c r="L14" s="41">
        <v>6</v>
      </c>
      <c r="M14" s="53" t="s">
        <v>403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>
      <c r="A15" s="2">
        <v>10</v>
      </c>
      <c r="B15" s="523"/>
      <c r="C15" s="54" t="s">
        <v>418</v>
      </c>
      <c r="D15" s="56" t="s">
        <v>193</v>
      </c>
      <c r="E15" s="55" t="s">
        <v>190</v>
      </c>
      <c r="F15" s="41">
        <v>3.4</v>
      </c>
      <c r="G15" s="85" t="s">
        <v>63</v>
      </c>
      <c r="H15" s="54" t="s">
        <v>419</v>
      </c>
      <c r="I15" s="51" t="s">
        <v>201</v>
      </c>
      <c r="J15" s="55">
        <v>2</v>
      </c>
      <c r="K15" s="55">
        <v>3</v>
      </c>
      <c r="L15" s="41">
        <v>6</v>
      </c>
      <c r="M15" s="53" t="s">
        <v>420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0.5">
      <c r="A16" s="57">
        <v>11</v>
      </c>
      <c r="B16" s="523"/>
      <c r="C16" s="54" t="s">
        <v>421</v>
      </c>
      <c r="D16" s="56" t="s">
        <v>193</v>
      </c>
      <c r="E16" s="55" t="s">
        <v>190</v>
      </c>
      <c r="F16" s="41">
        <v>1.1000000000000001</v>
      </c>
      <c r="G16" s="84" t="s">
        <v>51</v>
      </c>
      <c r="H16" s="54" t="s">
        <v>198</v>
      </c>
      <c r="I16" s="51" t="s">
        <v>402</v>
      </c>
      <c r="J16" s="55">
        <v>2</v>
      </c>
      <c r="K16" s="55">
        <v>3</v>
      </c>
      <c r="L16" s="41">
        <v>6</v>
      </c>
      <c r="M16" s="53" t="s">
        <v>403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0.5">
      <c r="A17" s="2">
        <v>12</v>
      </c>
      <c r="B17" s="523"/>
      <c r="C17" s="54" t="s">
        <v>422</v>
      </c>
      <c r="D17" s="56" t="s">
        <v>193</v>
      </c>
      <c r="E17" s="55" t="s">
        <v>190</v>
      </c>
      <c r="F17" s="41">
        <v>1.3</v>
      </c>
      <c r="G17" s="84" t="s">
        <v>195</v>
      </c>
      <c r="H17" s="54" t="s">
        <v>393</v>
      </c>
      <c r="I17" s="51" t="s">
        <v>406</v>
      </c>
      <c r="J17" s="55">
        <v>2</v>
      </c>
      <c r="K17" s="55">
        <v>3</v>
      </c>
      <c r="L17" s="41">
        <v>6</v>
      </c>
      <c r="M17" s="53" t="s">
        <v>407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>
      <c r="A18" s="57">
        <v>13</v>
      </c>
      <c r="B18" s="524"/>
      <c r="C18" s="54" t="s">
        <v>423</v>
      </c>
      <c r="D18" s="56" t="s">
        <v>192</v>
      </c>
      <c r="E18" s="55" t="s">
        <v>190</v>
      </c>
      <c r="F18" s="41">
        <v>3.4</v>
      </c>
      <c r="G18" s="85" t="s">
        <v>63</v>
      </c>
      <c r="H18" s="54" t="s">
        <v>419</v>
      </c>
      <c r="I18" s="51" t="s">
        <v>201</v>
      </c>
      <c r="J18" s="55">
        <v>2</v>
      </c>
      <c r="K18" s="55">
        <v>3</v>
      </c>
      <c r="L18" s="41">
        <v>6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7">
      <c r="A19" s="2">
        <v>14</v>
      </c>
      <c r="B19" s="522" t="s">
        <v>227</v>
      </c>
      <c r="C19" s="54" t="s">
        <v>424</v>
      </c>
      <c r="D19" s="56" t="s">
        <v>193</v>
      </c>
      <c r="E19" s="55" t="s">
        <v>190</v>
      </c>
      <c r="F19" s="41">
        <v>1.2</v>
      </c>
      <c r="G19" s="85" t="s">
        <v>52</v>
      </c>
      <c r="H19" s="54" t="s">
        <v>425</v>
      </c>
      <c r="I19" s="51" t="s">
        <v>201</v>
      </c>
      <c r="J19" s="55">
        <v>2</v>
      </c>
      <c r="K19" s="55">
        <v>2</v>
      </c>
      <c r="L19" s="41">
        <v>4</v>
      </c>
      <c r="M19" s="53" t="s">
        <v>299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40.5">
      <c r="A20" s="57">
        <v>15</v>
      </c>
      <c r="B20" s="523"/>
      <c r="C20" s="54" t="s">
        <v>426</v>
      </c>
      <c r="D20" s="55" t="s">
        <v>193</v>
      </c>
      <c r="E20" s="55" t="s">
        <v>190</v>
      </c>
      <c r="F20" s="41">
        <v>1.3</v>
      </c>
      <c r="G20" s="84" t="s">
        <v>195</v>
      </c>
      <c r="H20" s="54" t="s">
        <v>405</v>
      </c>
      <c r="I20" s="51" t="s">
        <v>406</v>
      </c>
      <c r="J20" s="55">
        <v>2</v>
      </c>
      <c r="K20" s="55">
        <v>3</v>
      </c>
      <c r="L20" s="41">
        <v>6</v>
      </c>
      <c r="M20" s="53" t="s">
        <v>407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0.5">
      <c r="A21" s="2">
        <v>16</v>
      </c>
      <c r="B21" s="523"/>
      <c r="C21" s="54" t="s">
        <v>427</v>
      </c>
      <c r="D21" s="56" t="s">
        <v>193</v>
      </c>
      <c r="E21" s="55" t="s">
        <v>190</v>
      </c>
      <c r="F21" s="41">
        <v>2.1</v>
      </c>
      <c r="G21" s="85" t="s">
        <v>57</v>
      </c>
      <c r="H21" s="54" t="s">
        <v>200</v>
      </c>
      <c r="I21" s="51" t="s">
        <v>201</v>
      </c>
      <c r="J21" s="55">
        <v>2</v>
      </c>
      <c r="K21" s="55">
        <v>2</v>
      </c>
      <c r="L21" s="41">
        <v>4</v>
      </c>
      <c r="M21" s="53" t="s">
        <v>428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0.5">
      <c r="A22" s="57">
        <v>17</v>
      </c>
      <c r="B22" s="523"/>
      <c r="C22" s="54" t="s">
        <v>429</v>
      </c>
      <c r="D22" s="55" t="s">
        <v>192</v>
      </c>
      <c r="E22" s="55" t="s">
        <v>190</v>
      </c>
      <c r="F22" s="41">
        <v>2.1</v>
      </c>
      <c r="G22" s="85" t="s">
        <v>57</v>
      </c>
      <c r="H22" s="54" t="s">
        <v>200</v>
      </c>
      <c r="I22" s="51" t="s">
        <v>201</v>
      </c>
      <c r="J22" s="55">
        <v>3</v>
      </c>
      <c r="K22" s="55">
        <v>2</v>
      </c>
      <c r="L22" s="41">
        <v>6</v>
      </c>
      <c r="M22" s="53" t="s">
        <v>428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7">
      <c r="A23" s="2">
        <v>18</v>
      </c>
      <c r="B23" s="524"/>
      <c r="C23" s="54" t="s">
        <v>430</v>
      </c>
      <c r="D23" s="55" t="s">
        <v>431</v>
      </c>
      <c r="E23" s="55" t="s">
        <v>190</v>
      </c>
      <c r="F23" s="41">
        <v>1.6</v>
      </c>
      <c r="G23" s="86" t="s">
        <v>56</v>
      </c>
      <c r="H23" s="54" t="s">
        <v>432</v>
      </c>
      <c r="I23" s="51" t="s">
        <v>433</v>
      </c>
      <c r="J23" s="55">
        <v>3</v>
      </c>
      <c r="K23" s="55">
        <v>2</v>
      </c>
      <c r="L23" s="41">
        <v>6</v>
      </c>
      <c r="M23" s="53" t="s">
        <v>434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0.5">
      <c r="A24" s="57">
        <v>19</v>
      </c>
      <c r="B24" s="522" t="s">
        <v>202</v>
      </c>
      <c r="C24" s="54" t="s">
        <v>435</v>
      </c>
      <c r="D24" s="55" t="s">
        <v>194</v>
      </c>
      <c r="E24" s="55" t="s">
        <v>190</v>
      </c>
      <c r="F24" s="41">
        <v>1.1000000000000001</v>
      </c>
      <c r="G24" s="86" t="s">
        <v>51</v>
      </c>
      <c r="H24" s="54" t="s">
        <v>436</v>
      </c>
      <c r="I24" s="51" t="s">
        <v>201</v>
      </c>
      <c r="J24" s="55">
        <v>2</v>
      </c>
      <c r="K24" s="55">
        <v>2</v>
      </c>
      <c r="L24" s="41">
        <v>4</v>
      </c>
      <c r="M24" s="53" t="s">
        <v>437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0.5">
      <c r="A25" s="2">
        <v>20</v>
      </c>
      <c r="B25" s="523"/>
      <c r="C25" s="54" t="s">
        <v>438</v>
      </c>
      <c r="D25" s="55" t="s">
        <v>194</v>
      </c>
      <c r="E25" s="55" t="s">
        <v>190</v>
      </c>
      <c r="F25" s="41">
        <v>3.2</v>
      </c>
      <c r="G25" s="86" t="s">
        <v>61</v>
      </c>
      <c r="H25" s="54" t="s">
        <v>439</v>
      </c>
      <c r="I25" s="51" t="s">
        <v>201</v>
      </c>
      <c r="J25" s="55">
        <v>2</v>
      </c>
      <c r="K25" s="55">
        <v>2</v>
      </c>
      <c r="L25" s="41">
        <v>4</v>
      </c>
      <c r="M25" s="53" t="s">
        <v>437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0.5">
      <c r="A26" s="57">
        <v>21</v>
      </c>
      <c r="B26" s="524"/>
      <c r="C26" s="54" t="s">
        <v>440</v>
      </c>
      <c r="D26" s="55" t="s">
        <v>194</v>
      </c>
      <c r="E26" s="55" t="s">
        <v>190</v>
      </c>
      <c r="F26" s="41">
        <v>3.2</v>
      </c>
      <c r="G26" s="86" t="s">
        <v>61</v>
      </c>
      <c r="H26" s="54" t="s">
        <v>439</v>
      </c>
      <c r="I26" s="51" t="s">
        <v>201</v>
      </c>
      <c r="J26" s="55">
        <v>2</v>
      </c>
      <c r="K26" s="55">
        <v>2</v>
      </c>
      <c r="L26" s="41">
        <v>4</v>
      </c>
      <c r="M26" s="53" t="s">
        <v>437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15" customHeight="1">
      <c r="A27" s="449" t="s">
        <v>184</v>
      </c>
      <c r="B27" s="450"/>
      <c r="C27" s="451"/>
      <c r="D27" s="458" t="s">
        <v>185</v>
      </c>
      <c r="E27" s="459"/>
      <c r="F27" s="460"/>
      <c r="G27" s="461"/>
      <c r="H27" s="461"/>
      <c r="I27" s="461"/>
      <c r="J27" s="461"/>
      <c r="K27" s="461"/>
      <c r="L27" s="461"/>
      <c r="M27" s="462"/>
      <c r="N27" s="48" t="s">
        <v>186</v>
      </c>
      <c r="O27" s="49"/>
      <c r="P27" s="49"/>
      <c r="Q27" s="49"/>
      <c r="R27" s="49"/>
      <c r="S27" s="50"/>
    </row>
    <row r="28" spans="1:19" ht="25.15" customHeight="1">
      <c r="A28" s="452"/>
      <c r="B28" s="453"/>
      <c r="C28" s="454"/>
      <c r="D28" s="458" t="s">
        <v>187</v>
      </c>
      <c r="E28" s="459"/>
      <c r="F28" s="460"/>
      <c r="G28" s="461"/>
      <c r="H28" s="461"/>
      <c r="I28" s="461"/>
      <c r="J28" s="461"/>
      <c r="K28" s="461"/>
      <c r="L28" s="461"/>
      <c r="M28" s="462"/>
      <c r="N28" s="48" t="s">
        <v>186</v>
      </c>
      <c r="O28" s="49"/>
      <c r="P28" s="49"/>
      <c r="Q28" s="49"/>
      <c r="R28" s="49"/>
      <c r="S28" s="50"/>
    </row>
    <row r="29" spans="1:19" ht="25.15" customHeight="1">
      <c r="A29" s="452"/>
      <c r="B29" s="453"/>
      <c r="C29" s="454"/>
      <c r="D29" s="458" t="s">
        <v>129</v>
      </c>
      <c r="E29" s="459"/>
      <c r="F29" s="460"/>
      <c r="G29" s="461"/>
      <c r="H29" s="461"/>
      <c r="I29" s="461"/>
      <c r="J29" s="461"/>
      <c r="K29" s="461"/>
      <c r="L29" s="461"/>
      <c r="M29" s="462"/>
      <c r="N29" s="48" t="s">
        <v>186</v>
      </c>
      <c r="O29" s="49"/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188</v>
      </c>
      <c r="E30" s="459"/>
      <c r="F30" s="460"/>
      <c r="G30" s="461"/>
      <c r="H30" s="461"/>
      <c r="I30" s="461"/>
      <c r="J30" s="461"/>
      <c r="K30" s="461"/>
      <c r="L30" s="461"/>
      <c r="M30" s="462"/>
      <c r="N30" s="48" t="s">
        <v>186</v>
      </c>
      <c r="O30" s="49"/>
      <c r="P30" s="49"/>
      <c r="Q30" s="49"/>
      <c r="R30" s="49"/>
      <c r="S30" s="50"/>
    </row>
    <row r="31" spans="1:19" ht="25.15" customHeight="1">
      <c r="A31" s="455"/>
      <c r="B31" s="456"/>
      <c r="C31" s="457"/>
      <c r="D31" s="458" t="s">
        <v>189</v>
      </c>
      <c r="E31" s="459"/>
      <c r="F31" s="460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34" zoomScale="80" zoomScaleNormal="80" zoomScaleSheetLayoutView="85" workbookViewId="0">
      <selection activeCell="I42" sqref="I42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492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20.25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6.5" customHeight="1">
      <c r="A6" s="57">
        <v>1</v>
      </c>
      <c r="B6" s="522" t="s">
        <v>17</v>
      </c>
      <c r="C6" s="54" t="s">
        <v>443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444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0.5">
      <c r="A7" s="2">
        <v>2</v>
      </c>
      <c r="B7" s="523"/>
      <c r="C7" s="54" t="s">
        <v>395</v>
      </c>
      <c r="D7" s="55" t="s">
        <v>243</v>
      </c>
      <c r="E7" s="55" t="s">
        <v>190</v>
      </c>
      <c r="F7" s="41">
        <v>4.0999999999999996</v>
      </c>
      <c r="G7" s="85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40.5">
      <c r="A8" s="57">
        <v>3</v>
      </c>
      <c r="B8" s="524"/>
      <c r="C8" s="54" t="s">
        <v>397</v>
      </c>
      <c r="D8" s="56" t="s">
        <v>193</v>
      </c>
      <c r="E8" s="55" t="s">
        <v>190</v>
      </c>
      <c r="F8" s="41">
        <v>4.2</v>
      </c>
      <c r="G8" s="85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0.5">
      <c r="A9" s="2">
        <v>4</v>
      </c>
      <c r="B9" s="522" t="s">
        <v>226</v>
      </c>
      <c r="C9" s="54" t="s">
        <v>445</v>
      </c>
      <c r="D9" s="55" t="s">
        <v>446</v>
      </c>
      <c r="E9" s="55" t="s">
        <v>190</v>
      </c>
      <c r="F9" s="41">
        <v>1.1000000000000001</v>
      </c>
      <c r="G9" s="84" t="s">
        <v>51</v>
      </c>
      <c r="H9" s="54" t="s">
        <v>198</v>
      </c>
      <c r="I9" s="51" t="s">
        <v>447</v>
      </c>
      <c r="J9" s="55">
        <v>3</v>
      </c>
      <c r="K9" s="55">
        <v>2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>
      <c r="A10" s="57">
        <v>5</v>
      </c>
      <c r="B10" s="523"/>
      <c r="C10" s="54" t="s">
        <v>448</v>
      </c>
      <c r="D10" s="56" t="s">
        <v>449</v>
      </c>
      <c r="E10" s="55" t="s">
        <v>190</v>
      </c>
      <c r="F10" s="41">
        <v>1.1000000000000001</v>
      </c>
      <c r="G10" s="84" t="s">
        <v>51</v>
      </c>
      <c r="H10" s="54" t="s">
        <v>450</v>
      </c>
      <c r="I10" s="51" t="s">
        <v>201</v>
      </c>
      <c r="J10" s="55">
        <v>3</v>
      </c>
      <c r="K10" s="55">
        <v>2</v>
      </c>
      <c r="L10" s="41">
        <v>6</v>
      </c>
      <c r="M10" s="53" t="s">
        <v>290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0.5">
      <c r="A11" s="2">
        <v>6</v>
      </c>
      <c r="B11" s="523"/>
      <c r="C11" s="54" t="s">
        <v>451</v>
      </c>
      <c r="D11" s="56" t="s">
        <v>452</v>
      </c>
      <c r="E11" s="55" t="s">
        <v>190</v>
      </c>
      <c r="F11" s="41">
        <v>1.3</v>
      </c>
      <c r="G11" s="84" t="s">
        <v>195</v>
      </c>
      <c r="H11" s="54" t="s">
        <v>453</v>
      </c>
      <c r="I11" s="51" t="s">
        <v>454</v>
      </c>
      <c r="J11" s="55">
        <v>3</v>
      </c>
      <c r="K11" s="55">
        <v>3</v>
      </c>
      <c r="L11" s="41">
        <v>9</v>
      </c>
      <c r="M11" s="51" t="s">
        <v>455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>
      <c r="A12" s="57">
        <v>7</v>
      </c>
      <c r="B12" s="523"/>
      <c r="C12" s="54"/>
      <c r="D12" s="56" t="s">
        <v>456</v>
      </c>
      <c r="E12" s="55" t="s">
        <v>457</v>
      </c>
      <c r="F12" s="41">
        <v>1.4</v>
      </c>
      <c r="G12" s="84" t="s">
        <v>54</v>
      </c>
      <c r="H12" s="54" t="s">
        <v>458</v>
      </c>
      <c r="I12" s="51" t="s">
        <v>459</v>
      </c>
      <c r="J12" s="55">
        <v>3</v>
      </c>
      <c r="K12" s="55">
        <v>2</v>
      </c>
      <c r="L12" s="41">
        <v>6</v>
      </c>
      <c r="M12" s="51" t="s">
        <v>460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7">
      <c r="A13" s="2">
        <v>8</v>
      </c>
      <c r="B13" s="523"/>
      <c r="C13" s="54"/>
      <c r="D13" s="56" t="s">
        <v>461</v>
      </c>
      <c r="E13" s="55" t="s">
        <v>457</v>
      </c>
      <c r="F13" s="41">
        <v>3.4</v>
      </c>
      <c r="G13" s="84" t="s">
        <v>376</v>
      </c>
      <c r="H13" s="54" t="s">
        <v>462</v>
      </c>
      <c r="I13" s="51" t="s">
        <v>463</v>
      </c>
      <c r="J13" s="55">
        <v>3</v>
      </c>
      <c r="K13" s="55">
        <v>2</v>
      </c>
      <c r="L13" s="41">
        <v>6</v>
      </c>
      <c r="M13" s="51" t="s">
        <v>464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>
      <c r="A14" s="57">
        <v>9</v>
      </c>
      <c r="B14" s="523"/>
      <c r="C14" s="54"/>
      <c r="D14" s="56" t="s">
        <v>461</v>
      </c>
      <c r="E14" s="55" t="s">
        <v>457</v>
      </c>
      <c r="F14" s="41">
        <v>1.1000000000000001</v>
      </c>
      <c r="G14" s="84" t="s">
        <v>51</v>
      </c>
      <c r="H14" s="54" t="s">
        <v>465</v>
      </c>
      <c r="I14" s="51" t="s">
        <v>201</v>
      </c>
      <c r="J14" s="55">
        <v>3</v>
      </c>
      <c r="K14" s="55">
        <v>2</v>
      </c>
      <c r="L14" s="41">
        <v>6</v>
      </c>
      <c r="M14" s="53" t="s">
        <v>466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0.5">
      <c r="A15" s="2">
        <v>10</v>
      </c>
      <c r="B15" s="523"/>
      <c r="C15" s="54" t="s">
        <v>467</v>
      </c>
      <c r="D15" s="55" t="s">
        <v>446</v>
      </c>
      <c r="E15" s="55" t="s">
        <v>190</v>
      </c>
      <c r="F15" s="41">
        <v>1.3</v>
      </c>
      <c r="G15" s="84" t="s">
        <v>195</v>
      </c>
      <c r="H15" s="54" t="s">
        <v>233</v>
      </c>
      <c r="I15" s="51" t="s">
        <v>463</v>
      </c>
      <c r="J15" s="55">
        <v>3</v>
      </c>
      <c r="K15" s="55">
        <v>2</v>
      </c>
      <c r="L15" s="41">
        <v>6</v>
      </c>
      <c r="M15" s="51" t="s">
        <v>464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0.5">
      <c r="A16" s="57">
        <v>11</v>
      </c>
      <c r="B16" s="523"/>
      <c r="C16" s="54"/>
      <c r="D16" s="55" t="s">
        <v>446</v>
      </c>
      <c r="E16" s="55" t="s">
        <v>190</v>
      </c>
      <c r="F16" s="41">
        <v>1.3</v>
      </c>
      <c r="G16" s="84" t="s">
        <v>195</v>
      </c>
      <c r="H16" s="54" t="s">
        <v>468</v>
      </c>
      <c r="I16" s="51" t="s">
        <v>454</v>
      </c>
      <c r="J16" s="55">
        <v>3</v>
      </c>
      <c r="K16" s="55">
        <v>3</v>
      </c>
      <c r="L16" s="41">
        <v>9</v>
      </c>
      <c r="M16" s="51" t="s">
        <v>455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0.5">
      <c r="A17" s="2">
        <v>12</v>
      </c>
      <c r="B17" s="523"/>
      <c r="C17" s="54" t="s">
        <v>469</v>
      </c>
      <c r="D17" s="56" t="s">
        <v>452</v>
      </c>
      <c r="E17" s="55" t="s">
        <v>190</v>
      </c>
      <c r="F17" s="41">
        <v>1.3</v>
      </c>
      <c r="G17" s="84" t="s">
        <v>195</v>
      </c>
      <c r="H17" s="54" t="s">
        <v>393</v>
      </c>
      <c r="I17" s="51" t="s">
        <v>454</v>
      </c>
      <c r="J17" s="55">
        <v>3</v>
      </c>
      <c r="K17" s="55">
        <v>3</v>
      </c>
      <c r="L17" s="41">
        <v>9</v>
      </c>
      <c r="M17" s="51" t="s">
        <v>455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0.5">
      <c r="A18" s="57">
        <v>13</v>
      </c>
      <c r="B18" s="523"/>
      <c r="C18" s="54"/>
      <c r="D18" s="55" t="s">
        <v>446</v>
      </c>
      <c r="E18" s="55" t="s">
        <v>190</v>
      </c>
      <c r="F18" s="41">
        <v>1.3</v>
      </c>
      <c r="G18" s="84" t="s">
        <v>195</v>
      </c>
      <c r="H18" s="54" t="s">
        <v>233</v>
      </c>
      <c r="I18" s="51" t="s">
        <v>463</v>
      </c>
      <c r="J18" s="55">
        <v>3</v>
      </c>
      <c r="K18" s="55">
        <v>3</v>
      </c>
      <c r="L18" s="41">
        <v>9</v>
      </c>
      <c r="M18" s="51" t="s">
        <v>464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7">
      <c r="A19" s="2">
        <v>14</v>
      </c>
      <c r="B19" s="523"/>
      <c r="C19" s="54"/>
      <c r="D19" s="56" t="s">
        <v>456</v>
      </c>
      <c r="E19" s="55" t="s">
        <v>457</v>
      </c>
      <c r="F19" s="41">
        <v>1.4</v>
      </c>
      <c r="G19" s="84" t="s">
        <v>54</v>
      </c>
      <c r="H19" s="54" t="s">
        <v>458</v>
      </c>
      <c r="I19" s="51" t="s">
        <v>459</v>
      </c>
      <c r="J19" s="55">
        <v>2</v>
      </c>
      <c r="K19" s="55">
        <v>2</v>
      </c>
      <c r="L19" s="41">
        <v>4</v>
      </c>
      <c r="M19" s="51" t="s">
        <v>460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7">
      <c r="A20" s="57">
        <v>15</v>
      </c>
      <c r="B20" s="523"/>
      <c r="C20" s="54"/>
      <c r="D20" s="56" t="s">
        <v>452</v>
      </c>
      <c r="E20" s="55" t="s">
        <v>457</v>
      </c>
      <c r="F20" s="41">
        <v>4.2</v>
      </c>
      <c r="G20" s="85" t="s">
        <v>470</v>
      </c>
      <c r="H20" s="54" t="s">
        <v>471</v>
      </c>
      <c r="I20" s="51" t="s">
        <v>472</v>
      </c>
      <c r="J20" s="55">
        <v>2</v>
      </c>
      <c r="K20" s="55">
        <v>3</v>
      </c>
      <c r="L20" s="41">
        <v>6</v>
      </c>
      <c r="M20" s="51" t="s">
        <v>473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0.5">
      <c r="A21" s="2">
        <v>16</v>
      </c>
      <c r="B21" s="523"/>
      <c r="C21" s="54" t="s">
        <v>474</v>
      </c>
      <c r="D21" s="56" t="s">
        <v>452</v>
      </c>
      <c r="E21" s="55" t="s">
        <v>190</v>
      </c>
      <c r="F21" s="41">
        <v>1.3</v>
      </c>
      <c r="G21" s="84" t="s">
        <v>195</v>
      </c>
      <c r="H21" s="54" t="s">
        <v>393</v>
      </c>
      <c r="I21" s="51" t="s">
        <v>454</v>
      </c>
      <c r="J21" s="55">
        <v>3</v>
      </c>
      <c r="K21" s="55">
        <v>3</v>
      </c>
      <c r="L21" s="41">
        <v>9</v>
      </c>
      <c r="M21" s="51" t="s">
        <v>455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0.5">
      <c r="A22" s="57">
        <v>17</v>
      </c>
      <c r="B22" s="523"/>
      <c r="C22" s="54"/>
      <c r="D22" s="55" t="s">
        <v>446</v>
      </c>
      <c r="E22" s="55" t="s">
        <v>190</v>
      </c>
      <c r="F22" s="41">
        <v>1.3</v>
      </c>
      <c r="G22" s="84" t="s">
        <v>195</v>
      </c>
      <c r="H22" s="54" t="s">
        <v>233</v>
      </c>
      <c r="I22" s="51" t="s">
        <v>463</v>
      </c>
      <c r="J22" s="55">
        <v>3</v>
      </c>
      <c r="K22" s="55">
        <v>3</v>
      </c>
      <c r="L22" s="41">
        <v>9</v>
      </c>
      <c r="M22" s="51" t="s">
        <v>464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>
      <c r="A23" s="2">
        <v>18</v>
      </c>
      <c r="B23" s="523"/>
      <c r="C23" s="54"/>
      <c r="D23" s="56" t="s">
        <v>456</v>
      </c>
      <c r="E23" s="55" t="s">
        <v>457</v>
      </c>
      <c r="F23" s="41">
        <v>1.4</v>
      </c>
      <c r="G23" s="84" t="s">
        <v>54</v>
      </c>
      <c r="H23" s="54" t="s">
        <v>458</v>
      </c>
      <c r="I23" s="51" t="s">
        <v>459</v>
      </c>
      <c r="J23" s="55">
        <v>2</v>
      </c>
      <c r="K23" s="55">
        <v>2</v>
      </c>
      <c r="L23" s="41">
        <v>4</v>
      </c>
      <c r="M23" s="51" t="s">
        <v>460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>
      <c r="A24" s="57">
        <v>19</v>
      </c>
      <c r="B24" s="523"/>
      <c r="C24" s="54"/>
      <c r="D24" s="56" t="s">
        <v>452</v>
      </c>
      <c r="E24" s="55" t="s">
        <v>457</v>
      </c>
      <c r="F24" s="41">
        <v>4.2</v>
      </c>
      <c r="G24" s="85" t="s">
        <v>470</v>
      </c>
      <c r="H24" s="54" t="s">
        <v>471</v>
      </c>
      <c r="I24" s="51" t="s">
        <v>472</v>
      </c>
      <c r="J24" s="55">
        <v>2</v>
      </c>
      <c r="K24" s="55">
        <v>3</v>
      </c>
      <c r="L24" s="41">
        <v>6</v>
      </c>
      <c r="M24" s="51" t="s">
        <v>473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0.5">
      <c r="A25" s="2">
        <v>20</v>
      </c>
      <c r="B25" s="523"/>
      <c r="C25" s="54" t="s">
        <v>475</v>
      </c>
      <c r="D25" s="56" t="s">
        <v>452</v>
      </c>
      <c r="E25" s="55" t="s">
        <v>190</v>
      </c>
      <c r="F25" s="41">
        <v>1.3</v>
      </c>
      <c r="G25" s="84" t="s">
        <v>195</v>
      </c>
      <c r="H25" s="54" t="s">
        <v>393</v>
      </c>
      <c r="I25" s="51" t="s">
        <v>454</v>
      </c>
      <c r="J25" s="55">
        <v>3</v>
      </c>
      <c r="K25" s="55">
        <v>3</v>
      </c>
      <c r="L25" s="41">
        <v>9</v>
      </c>
      <c r="M25" s="51" t="s">
        <v>455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0.5">
      <c r="A26" s="57">
        <v>21</v>
      </c>
      <c r="B26" s="523"/>
      <c r="C26" s="54"/>
      <c r="D26" s="55" t="s">
        <v>446</v>
      </c>
      <c r="E26" s="55" t="s">
        <v>190</v>
      </c>
      <c r="F26" s="41">
        <v>1.3</v>
      </c>
      <c r="G26" s="84" t="s">
        <v>195</v>
      </c>
      <c r="H26" s="54" t="s">
        <v>233</v>
      </c>
      <c r="I26" s="51" t="s">
        <v>463</v>
      </c>
      <c r="J26" s="55">
        <v>3</v>
      </c>
      <c r="K26" s="55">
        <v>3</v>
      </c>
      <c r="L26" s="41">
        <v>9</v>
      </c>
      <c r="M26" s="51" t="s">
        <v>464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>
      <c r="A27" s="2">
        <v>22</v>
      </c>
      <c r="B27" s="523"/>
      <c r="C27" s="54"/>
      <c r="D27" s="56" t="s">
        <v>456</v>
      </c>
      <c r="E27" s="55" t="s">
        <v>457</v>
      </c>
      <c r="F27" s="41">
        <v>1.4</v>
      </c>
      <c r="G27" s="84" t="s">
        <v>54</v>
      </c>
      <c r="H27" s="54" t="s">
        <v>458</v>
      </c>
      <c r="I27" s="51" t="s">
        <v>459</v>
      </c>
      <c r="J27" s="55">
        <v>2</v>
      </c>
      <c r="K27" s="55">
        <v>2</v>
      </c>
      <c r="L27" s="41">
        <v>4</v>
      </c>
      <c r="M27" s="51" t="s">
        <v>460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>
      <c r="A28" s="57">
        <v>23</v>
      </c>
      <c r="B28" s="523"/>
      <c r="C28" s="54"/>
      <c r="D28" s="56" t="s">
        <v>452</v>
      </c>
      <c r="E28" s="55" t="s">
        <v>457</v>
      </c>
      <c r="F28" s="41">
        <v>4.2</v>
      </c>
      <c r="G28" s="85" t="s">
        <v>470</v>
      </c>
      <c r="H28" s="54" t="s">
        <v>471</v>
      </c>
      <c r="I28" s="51" t="s">
        <v>472</v>
      </c>
      <c r="J28" s="55">
        <v>2</v>
      </c>
      <c r="K28" s="55">
        <v>3</v>
      </c>
      <c r="L28" s="41">
        <v>6</v>
      </c>
      <c r="M28" s="51" t="s">
        <v>473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0.5">
      <c r="A29" s="2">
        <v>24</v>
      </c>
      <c r="B29" s="523"/>
      <c r="C29" s="54" t="s">
        <v>476</v>
      </c>
      <c r="D29" s="56" t="s">
        <v>452</v>
      </c>
      <c r="E29" s="55" t="s">
        <v>190</v>
      </c>
      <c r="F29" s="41">
        <v>1.3</v>
      </c>
      <c r="G29" s="84" t="s">
        <v>195</v>
      </c>
      <c r="H29" s="54" t="s">
        <v>393</v>
      </c>
      <c r="I29" s="51" t="s">
        <v>454</v>
      </c>
      <c r="J29" s="55">
        <v>3</v>
      </c>
      <c r="K29" s="55">
        <v>3</v>
      </c>
      <c r="L29" s="41">
        <v>9</v>
      </c>
      <c r="M29" s="51" t="s">
        <v>455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40.5">
      <c r="A30" s="57">
        <v>25</v>
      </c>
      <c r="B30" s="523"/>
      <c r="C30" s="54"/>
      <c r="D30" s="55" t="s">
        <v>446</v>
      </c>
      <c r="E30" s="55" t="s">
        <v>190</v>
      </c>
      <c r="F30" s="41">
        <v>1.3</v>
      </c>
      <c r="G30" s="84" t="s">
        <v>195</v>
      </c>
      <c r="H30" s="54" t="s">
        <v>233</v>
      </c>
      <c r="I30" s="51" t="s">
        <v>463</v>
      </c>
      <c r="J30" s="55">
        <v>3</v>
      </c>
      <c r="K30" s="55">
        <v>3</v>
      </c>
      <c r="L30" s="41">
        <v>9</v>
      </c>
      <c r="M30" s="51" t="s">
        <v>464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>
      <c r="A31" s="2">
        <v>26</v>
      </c>
      <c r="B31" s="523"/>
      <c r="C31" s="54"/>
      <c r="D31" s="56" t="s">
        <v>456</v>
      </c>
      <c r="E31" s="55" t="s">
        <v>457</v>
      </c>
      <c r="F31" s="41">
        <v>1.4</v>
      </c>
      <c r="G31" s="84" t="s">
        <v>54</v>
      </c>
      <c r="H31" s="54" t="s">
        <v>458</v>
      </c>
      <c r="I31" s="51" t="s">
        <v>459</v>
      </c>
      <c r="J31" s="55">
        <v>2</v>
      </c>
      <c r="K31" s="55">
        <v>2</v>
      </c>
      <c r="L31" s="41">
        <v>4</v>
      </c>
      <c r="M31" s="51" t="s">
        <v>460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>
      <c r="A32" s="57">
        <v>27</v>
      </c>
      <c r="B32" s="523"/>
      <c r="C32" s="54"/>
      <c r="D32" s="56" t="s">
        <v>452</v>
      </c>
      <c r="E32" s="55" t="s">
        <v>457</v>
      </c>
      <c r="F32" s="41">
        <v>4.2</v>
      </c>
      <c r="G32" s="85" t="s">
        <v>470</v>
      </c>
      <c r="H32" s="54" t="s">
        <v>471</v>
      </c>
      <c r="I32" s="51" t="s">
        <v>472</v>
      </c>
      <c r="J32" s="55">
        <v>2</v>
      </c>
      <c r="K32" s="55">
        <v>3</v>
      </c>
      <c r="L32" s="41">
        <v>6</v>
      </c>
      <c r="M32" s="51" t="s">
        <v>473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0.5">
      <c r="A33" s="2">
        <v>28</v>
      </c>
      <c r="B33" s="523"/>
      <c r="C33" s="54" t="s">
        <v>477</v>
      </c>
      <c r="D33" s="56" t="s">
        <v>452</v>
      </c>
      <c r="E33" s="55" t="s">
        <v>190</v>
      </c>
      <c r="F33" s="41">
        <v>1.3</v>
      </c>
      <c r="G33" s="84" t="s">
        <v>195</v>
      </c>
      <c r="H33" s="54" t="s">
        <v>393</v>
      </c>
      <c r="I33" s="51" t="s">
        <v>454</v>
      </c>
      <c r="J33" s="55">
        <v>3</v>
      </c>
      <c r="K33" s="55">
        <v>3</v>
      </c>
      <c r="L33" s="41">
        <v>9</v>
      </c>
      <c r="M33" s="51" t="s">
        <v>455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40.5">
      <c r="A34" s="57">
        <v>29</v>
      </c>
      <c r="B34" s="523"/>
      <c r="C34" s="54"/>
      <c r="D34" s="55" t="s">
        <v>446</v>
      </c>
      <c r="E34" s="55" t="s">
        <v>190</v>
      </c>
      <c r="F34" s="41">
        <v>1.3</v>
      </c>
      <c r="G34" s="84" t="s">
        <v>195</v>
      </c>
      <c r="H34" s="54" t="s">
        <v>233</v>
      </c>
      <c r="I34" s="51" t="s">
        <v>463</v>
      </c>
      <c r="J34" s="55">
        <v>3</v>
      </c>
      <c r="K34" s="55">
        <v>3</v>
      </c>
      <c r="L34" s="41">
        <v>9</v>
      </c>
      <c r="M34" s="51" t="s">
        <v>464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>
      <c r="A35" s="2">
        <v>30</v>
      </c>
      <c r="B35" s="523"/>
      <c r="C35" s="54"/>
      <c r="D35" s="56" t="s">
        <v>456</v>
      </c>
      <c r="E35" s="55" t="s">
        <v>457</v>
      </c>
      <c r="F35" s="41">
        <v>1.4</v>
      </c>
      <c r="G35" s="84" t="s">
        <v>54</v>
      </c>
      <c r="H35" s="54" t="s">
        <v>458</v>
      </c>
      <c r="I35" s="51" t="s">
        <v>459</v>
      </c>
      <c r="J35" s="55">
        <v>2</v>
      </c>
      <c r="K35" s="55">
        <v>2</v>
      </c>
      <c r="L35" s="41">
        <v>4</v>
      </c>
      <c r="M35" s="51" t="s">
        <v>460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>
      <c r="A36" s="57">
        <v>31</v>
      </c>
      <c r="B36" s="523"/>
      <c r="C36" s="54"/>
      <c r="D36" s="56" t="s">
        <v>452</v>
      </c>
      <c r="E36" s="55" t="s">
        <v>457</v>
      </c>
      <c r="F36" s="41">
        <v>4.2</v>
      </c>
      <c r="G36" s="85" t="s">
        <v>470</v>
      </c>
      <c r="H36" s="54" t="s">
        <v>471</v>
      </c>
      <c r="I36" s="51" t="s">
        <v>472</v>
      </c>
      <c r="J36" s="55">
        <v>2</v>
      </c>
      <c r="K36" s="55">
        <v>3</v>
      </c>
      <c r="L36" s="41">
        <v>6</v>
      </c>
      <c r="M36" s="51" t="s">
        <v>473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0.5">
      <c r="A37" s="2">
        <v>32</v>
      </c>
      <c r="B37" s="523"/>
      <c r="C37" s="54" t="s">
        <v>478</v>
      </c>
      <c r="D37" s="56" t="s">
        <v>452</v>
      </c>
      <c r="E37" s="55" t="s">
        <v>190</v>
      </c>
      <c r="F37" s="41">
        <v>1.3</v>
      </c>
      <c r="G37" s="84" t="s">
        <v>195</v>
      </c>
      <c r="H37" s="54" t="s">
        <v>393</v>
      </c>
      <c r="I37" s="51" t="s">
        <v>454</v>
      </c>
      <c r="J37" s="55">
        <v>3</v>
      </c>
      <c r="K37" s="55">
        <v>3</v>
      </c>
      <c r="L37" s="41">
        <v>9</v>
      </c>
      <c r="M37" s="51" t="s">
        <v>455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40.5">
      <c r="A38" s="57">
        <v>33</v>
      </c>
      <c r="B38" s="523"/>
      <c r="C38" s="54"/>
      <c r="D38" s="55" t="s">
        <v>446</v>
      </c>
      <c r="E38" s="55" t="s">
        <v>190</v>
      </c>
      <c r="F38" s="41">
        <v>1.3</v>
      </c>
      <c r="G38" s="84" t="s">
        <v>195</v>
      </c>
      <c r="H38" s="54" t="s">
        <v>233</v>
      </c>
      <c r="I38" s="51" t="s">
        <v>463</v>
      </c>
      <c r="J38" s="55">
        <v>3</v>
      </c>
      <c r="K38" s="55">
        <v>3</v>
      </c>
      <c r="L38" s="41">
        <v>9</v>
      </c>
      <c r="M38" s="51" t="s">
        <v>464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>
      <c r="A39" s="2">
        <v>34</v>
      </c>
      <c r="B39" s="523"/>
      <c r="C39" s="54"/>
      <c r="D39" s="56" t="s">
        <v>456</v>
      </c>
      <c r="E39" s="55" t="s">
        <v>457</v>
      </c>
      <c r="F39" s="41">
        <v>1.4</v>
      </c>
      <c r="G39" s="84" t="s">
        <v>54</v>
      </c>
      <c r="H39" s="54" t="s">
        <v>458</v>
      </c>
      <c r="I39" s="51" t="s">
        <v>459</v>
      </c>
      <c r="J39" s="55">
        <v>2</v>
      </c>
      <c r="K39" s="55">
        <v>2</v>
      </c>
      <c r="L39" s="41">
        <v>4</v>
      </c>
      <c r="M39" s="51" t="s">
        <v>460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>
      <c r="A40" s="57">
        <v>35</v>
      </c>
      <c r="B40" s="524"/>
      <c r="C40" s="54"/>
      <c r="D40" s="56" t="s">
        <v>452</v>
      </c>
      <c r="E40" s="55" t="s">
        <v>457</v>
      </c>
      <c r="F40" s="41">
        <v>4.2</v>
      </c>
      <c r="G40" s="85" t="s">
        <v>470</v>
      </c>
      <c r="H40" s="54" t="s">
        <v>471</v>
      </c>
      <c r="I40" s="51" t="s">
        <v>472</v>
      </c>
      <c r="J40" s="55">
        <v>2</v>
      </c>
      <c r="K40" s="55">
        <v>3</v>
      </c>
      <c r="L40" s="41">
        <v>6</v>
      </c>
      <c r="M40" s="51" t="s">
        <v>473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0.5">
      <c r="A41" s="2">
        <v>36</v>
      </c>
      <c r="B41" s="522" t="s">
        <v>227</v>
      </c>
      <c r="C41" s="54" t="s">
        <v>479</v>
      </c>
      <c r="D41" s="55" t="s">
        <v>192</v>
      </c>
      <c r="E41" s="55" t="s">
        <v>190</v>
      </c>
      <c r="F41" s="41">
        <v>2.1</v>
      </c>
      <c r="G41" s="85" t="s">
        <v>57</v>
      </c>
      <c r="H41" s="54" t="s">
        <v>200</v>
      </c>
      <c r="I41" s="51" t="s">
        <v>201</v>
      </c>
      <c r="J41" s="55">
        <v>2</v>
      </c>
      <c r="K41" s="55">
        <v>2</v>
      </c>
      <c r="L41" s="41">
        <v>4</v>
      </c>
      <c r="M41" s="53" t="s">
        <v>428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>
      <c r="A42" s="57">
        <v>37</v>
      </c>
      <c r="B42" s="523"/>
      <c r="C42" s="54" t="s">
        <v>480</v>
      </c>
      <c r="D42" s="55" t="s">
        <v>192</v>
      </c>
      <c r="E42" s="55" t="s">
        <v>190</v>
      </c>
      <c r="F42" s="41">
        <v>1.2</v>
      </c>
      <c r="G42" s="85" t="s">
        <v>52</v>
      </c>
      <c r="H42" s="54" t="s">
        <v>481</v>
      </c>
      <c r="I42" s="51" t="s">
        <v>482</v>
      </c>
      <c r="J42" s="55">
        <v>2</v>
      </c>
      <c r="K42" s="55">
        <v>2</v>
      </c>
      <c r="L42" s="41">
        <v>4</v>
      </c>
      <c r="M42" s="53" t="s">
        <v>299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0.5">
      <c r="A43" s="2">
        <v>38</v>
      </c>
      <c r="B43" s="524"/>
      <c r="C43" s="54" t="s">
        <v>483</v>
      </c>
      <c r="D43" s="55" t="s">
        <v>192</v>
      </c>
      <c r="E43" s="55" t="s">
        <v>190</v>
      </c>
      <c r="F43" s="41">
        <v>2.1</v>
      </c>
      <c r="G43" s="85" t="s">
        <v>57</v>
      </c>
      <c r="H43" s="54" t="s">
        <v>200</v>
      </c>
      <c r="I43" s="51" t="s">
        <v>201</v>
      </c>
      <c r="J43" s="55">
        <v>2</v>
      </c>
      <c r="K43" s="55">
        <v>2</v>
      </c>
      <c r="L43" s="41">
        <v>4</v>
      </c>
      <c r="M43" s="53" t="s">
        <v>428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40.5">
      <c r="A44" s="57">
        <v>39</v>
      </c>
      <c r="B44" s="523" t="s">
        <v>202</v>
      </c>
      <c r="C44" s="54" t="s">
        <v>484</v>
      </c>
      <c r="D44" s="55" t="s">
        <v>194</v>
      </c>
      <c r="E44" s="55" t="s">
        <v>190</v>
      </c>
      <c r="F44" s="41">
        <v>3.2</v>
      </c>
      <c r="G44" s="86" t="s">
        <v>61</v>
      </c>
      <c r="H44" s="54" t="s">
        <v>439</v>
      </c>
      <c r="I44" s="51" t="s">
        <v>485</v>
      </c>
      <c r="J44" s="55">
        <v>2</v>
      </c>
      <c r="K44" s="55">
        <v>2</v>
      </c>
      <c r="L44" s="41">
        <v>4</v>
      </c>
      <c r="M44" s="53" t="s">
        <v>486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4">
      <c r="A45" s="2">
        <v>40</v>
      </c>
      <c r="B45" s="523"/>
      <c r="C45" s="54" t="s">
        <v>487</v>
      </c>
      <c r="D45" s="55" t="s">
        <v>194</v>
      </c>
      <c r="E45" s="55" t="s">
        <v>190</v>
      </c>
      <c r="F45" s="41">
        <v>1.1000000000000001</v>
      </c>
      <c r="G45" s="86" t="s">
        <v>51</v>
      </c>
      <c r="H45" s="54" t="s">
        <v>436</v>
      </c>
      <c r="I45" s="51" t="s">
        <v>201</v>
      </c>
      <c r="J45" s="55">
        <v>2</v>
      </c>
      <c r="K45" s="55">
        <v>2</v>
      </c>
      <c r="L45" s="41">
        <v>4</v>
      </c>
      <c r="M45" s="53" t="s">
        <v>488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4">
      <c r="A46" s="57">
        <v>41</v>
      </c>
      <c r="B46" s="523"/>
      <c r="C46" s="54" t="s">
        <v>489</v>
      </c>
      <c r="D46" s="55" t="s">
        <v>194</v>
      </c>
      <c r="E46" s="55" t="s">
        <v>190</v>
      </c>
      <c r="F46" s="41">
        <v>3.2</v>
      </c>
      <c r="G46" s="86" t="s">
        <v>61</v>
      </c>
      <c r="H46" s="54" t="s">
        <v>439</v>
      </c>
      <c r="I46" s="51" t="s">
        <v>201</v>
      </c>
      <c r="J46" s="55">
        <v>2</v>
      </c>
      <c r="K46" s="55">
        <v>2</v>
      </c>
      <c r="L46" s="41">
        <v>4</v>
      </c>
      <c r="M46" s="53" t="s">
        <v>488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54">
      <c r="A47" s="2">
        <v>42</v>
      </c>
      <c r="B47" s="524"/>
      <c r="C47" s="54"/>
      <c r="D47" s="55" t="s">
        <v>194</v>
      </c>
      <c r="E47" s="55" t="s">
        <v>190</v>
      </c>
      <c r="F47" s="41">
        <v>1.5</v>
      </c>
      <c r="G47" s="86" t="s">
        <v>55</v>
      </c>
      <c r="H47" s="54" t="s">
        <v>490</v>
      </c>
      <c r="I47" s="51" t="s">
        <v>201</v>
      </c>
      <c r="J47" s="55">
        <v>2</v>
      </c>
      <c r="K47" s="55">
        <v>2</v>
      </c>
      <c r="L47" s="41">
        <v>4</v>
      </c>
      <c r="M47" s="53" t="s">
        <v>491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15" customHeight="1">
      <c r="A48" s="449" t="s">
        <v>184</v>
      </c>
      <c r="B48" s="450"/>
      <c r="C48" s="454"/>
      <c r="D48" s="458" t="s">
        <v>185</v>
      </c>
      <c r="E48" s="459"/>
      <c r="F48" s="460"/>
      <c r="G48" s="461"/>
      <c r="H48" s="461"/>
      <c r="I48" s="461"/>
      <c r="J48" s="461"/>
      <c r="K48" s="461"/>
      <c r="L48" s="461"/>
      <c r="M48" s="462"/>
      <c r="N48" s="48" t="s">
        <v>186</v>
      </c>
      <c r="O48" s="49"/>
      <c r="P48" s="49"/>
      <c r="Q48" s="49"/>
      <c r="R48" s="49"/>
      <c r="S48" s="50"/>
    </row>
    <row r="49" spans="1:19" ht="25.15" customHeight="1">
      <c r="A49" s="452"/>
      <c r="B49" s="453"/>
      <c r="C49" s="454"/>
      <c r="D49" s="458" t="s">
        <v>187</v>
      </c>
      <c r="E49" s="459"/>
      <c r="F49" s="460"/>
      <c r="G49" s="461"/>
      <c r="H49" s="461"/>
      <c r="I49" s="461"/>
      <c r="J49" s="461"/>
      <c r="K49" s="461"/>
      <c r="L49" s="461"/>
      <c r="M49" s="462"/>
      <c r="N49" s="48" t="s">
        <v>186</v>
      </c>
      <c r="O49" s="49"/>
      <c r="P49" s="49"/>
      <c r="Q49" s="49"/>
      <c r="R49" s="49"/>
      <c r="S49" s="50"/>
    </row>
    <row r="50" spans="1:19" ht="25.15" customHeight="1">
      <c r="A50" s="452"/>
      <c r="B50" s="453"/>
      <c r="C50" s="454"/>
      <c r="D50" s="458" t="s">
        <v>129</v>
      </c>
      <c r="E50" s="459"/>
      <c r="F50" s="460"/>
      <c r="G50" s="461"/>
      <c r="H50" s="461"/>
      <c r="I50" s="461"/>
      <c r="J50" s="461"/>
      <c r="K50" s="461"/>
      <c r="L50" s="461"/>
      <c r="M50" s="462"/>
      <c r="N50" s="48" t="s">
        <v>186</v>
      </c>
      <c r="O50" s="49"/>
      <c r="P50" s="49"/>
      <c r="Q50" s="49"/>
      <c r="R50" s="49"/>
      <c r="S50" s="50"/>
    </row>
    <row r="51" spans="1:19" ht="25.15" customHeight="1">
      <c r="A51" s="452"/>
      <c r="B51" s="453"/>
      <c r="C51" s="454"/>
      <c r="D51" s="458" t="s">
        <v>188</v>
      </c>
      <c r="E51" s="459"/>
      <c r="F51" s="460"/>
      <c r="G51" s="461"/>
      <c r="H51" s="461"/>
      <c r="I51" s="461"/>
      <c r="J51" s="461"/>
      <c r="K51" s="461"/>
      <c r="L51" s="461"/>
      <c r="M51" s="462"/>
      <c r="N51" s="48" t="s">
        <v>186</v>
      </c>
      <c r="O51" s="49"/>
      <c r="P51" s="49"/>
      <c r="Q51" s="49"/>
      <c r="R51" s="49"/>
      <c r="S51" s="50"/>
    </row>
    <row r="52" spans="1:19" ht="25.15" customHeight="1">
      <c r="A52" s="455"/>
      <c r="B52" s="456"/>
      <c r="C52" s="457"/>
      <c r="D52" s="458" t="s">
        <v>189</v>
      </c>
      <c r="E52" s="459"/>
      <c r="F52" s="460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611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>
      <c r="A6" s="57">
        <v>1</v>
      </c>
      <c r="B6" s="522" t="s">
        <v>493</v>
      </c>
      <c r="C6" s="54" t="s">
        <v>494</v>
      </c>
      <c r="D6" s="56" t="s">
        <v>495</v>
      </c>
      <c r="E6" s="55" t="s">
        <v>457</v>
      </c>
      <c r="F6" s="41">
        <v>1.3</v>
      </c>
      <c r="G6" s="51" t="s">
        <v>496</v>
      </c>
      <c r="H6" s="51" t="s">
        <v>497</v>
      </c>
      <c r="I6" s="51" t="s">
        <v>212</v>
      </c>
      <c r="J6" s="41">
        <v>1</v>
      </c>
      <c r="K6" s="41">
        <v>3</v>
      </c>
      <c r="L6" s="41">
        <f>J6*K6</f>
        <v>3</v>
      </c>
      <c r="M6" s="51" t="s">
        <v>213</v>
      </c>
      <c r="N6" s="41">
        <v>1</v>
      </c>
      <c r="O6" s="41">
        <v>2</v>
      </c>
      <c r="P6" s="41">
        <f>N6*O6</f>
        <v>2</v>
      </c>
      <c r="Q6" s="41" t="s">
        <v>269</v>
      </c>
      <c r="R6" s="41" t="s">
        <v>612</v>
      </c>
      <c r="S6" s="41" t="s">
        <v>613</v>
      </c>
    </row>
    <row r="7" spans="1:19" ht="27">
      <c r="A7" s="2">
        <v>2</v>
      </c>
      <c r="B7" s="523"/>
      <c r="C7" s="54"/>
      <c r="D7" s="56" t="s">
        <v>495</v>
      </c>
      <c r="E7" s="55" t="s">
        <v>457</v>
      </c>
      <c r="F7" s="41">
        <v>4.0999999999999996</v>
      </c>
      <c r="G7" s="51" t="s">
        <v>498</v>
      </c>
      <c r="H7" s="51" t="s">
        <v>499</v>
      </c>
      <c r="I7" s="51" t="s">
        <v>500</v>
      </c>
      <c r="J7" s="41">
        <v>2</v>
      </c>
      <c r="K7" s="41">
        <v>2</v>
      </c>
      <c r="L7" s="41">
        <f t="shared" ref="L7:L70" si="0">J7*K7</f>
        <v>4</v>
      </c>
      <c r="M7" s="51" t="s">
        <v>500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 ht="27">
      <c r="A8" s="57">
        <v>3</v>
      </c>
      <c r="B8" s="524"/>
      <c r="C8" s="54"/>
      <c r="D8" s="56" t="s">
        <v>495</v>
      </c>
      <c r="E8" s="55" t="s">
        <v>457</v>
      </c>
      <c r="F8" s="41" t="s">
        <v>203</v>
      </c>
      <c r="G8" s="51" t="s">
        <v>501</v>
      </c>
      <c r="H8" s="51" t="s">
        <v>502</v>
      </c>
      <c r="I8" s="51" t="s">
        <v>500</v>
      </c>
      <c r="J8" s="41">
        <v>1</v>
      </c>
      <c r="K8" s="41">
        <v>3</v>
      </c>
      <c r="L8" s="41">
        <f t="shared" si="0"/>
        <v>3</v>
      </c>
      <c r="M8" s="51" t="s">
        <v>500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40.5">
      <c r="A9" s="2">
        <v>4</v>
      </c>
      <c r="B9" s="522" t="s">
        <v>503</v>
      </c>
      <c r="C9" s="54" t="s">
        <v>504</v>
      </c>
      <c r="D9" s="56" t="s">
        <v>505</v>
      </c>
      <c r="E9" s="55" t="s">
        <v>457</v>
      </c>
      <c r="F9" s="41" t="s">
        <v>204</v>
      </c>
      <c r="G9" s="51" t="s">
        <v>496</v>
      </c>
      <c r="H9" s="51" t="s">
        <v>506</v>
      </c>
      <c r="I9" s="51" t="s">
        <v>322</v>
      </c>
      <c r="J9" s="41">
        <v>1</v>
      </c>
      <c r="K9" s="41">
        <v>4</v>
      </c>
      <c r="L9" s="41">
        <f t="shared" si="0"/>
        <v>4</v>
      </c>
      <c r="M9" s="51" t="s">
        <v>214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40.5">
      <c r="A10" s="57">
        <v>5</v>
      </c>
      <c r="B10" s="523"/>
      <c r="C10" s="54"/>
      <c r="D10" s="56" t="s">
        <v>505</v>
      </c>
      <c r="E10" s="55" t="s">
        <v>457</v>
      </c>
      <c r="F10" s="41" t="s">
        <v>204</v>
      </c>
      <c r="G10" s="51" t="s">
        <v>496</v>
      </c>
      <c r="H10" s="51" t="s">
        <v>507</v>
      </c>
      <c r="I10" s="51" t="s">
        <v>322</v>
      </c>
      <c r="J10" s="41">
        <v>2</v>
      </c>
      <c r="K10" s="41">
        <v>3</v>
      </c>
      <c r="L10" s="41">
        <f t="shared" si="0"/>
        <v>6</v>
      </c>
      <c r="M10" s="51" t="s">
        <v>215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0.5">
      <c r="A11" s="2">
        <v>6</v>
      </c>
      <c r="B11" s="523"/>
      <c r="C11" s="54"/>
      <c r="D11" s="56" t="s">
        <v>505</v>
      </c>
      <c r="E11" s="55" t="s">
        <v>457</v>
      </c>
      <c r="F11" s="41" t="s">
        <v>204</v>
      </c>
      <c r="G11" s="51" t="s">
        <v>496</v>
      </c>
      <c r="H11" s="51" t="s">
        <v>508</v>
      </c>
      <c r="I11" s="51" t="s">
        <v>322</v>
      </c>
      <c r="J11" s="41">
        <v>2</v>
      </c>
      <c r="K11" s="41">
        <v>4</v>
      </c>
      <c r="L11" s="41">
        <f t="shared" si="0"/>
        <v>8</v>
      </c>
      <c r="M11" s="51" t="s">
        <v>216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0.5">
      <c r="A12" s="57">
        <v>7</v>
      </c>
      <c r="B12" s="523"/>
      <c r="C12" s="54"/>
      <c r="D12" s="56" t="s">
        <v>505</v>
      </c>
      <c r="E12" s="55" t="s">
        <v>457</v>
      </c>
      <c r="F12" s="41" t="s">
        <v>205</v>
      </c>
      <c r="G12" s="51" t="s">
        <v>509</v>
      </c>
      <c r="H12" s="51" t="s">
        <v>510</v>
      </c>
      <c r="I12" s="51" t="s">
        <v>500</v>
      </c>
      <c r="J12" s="41">
        <v>2</v>
      </c>
      <c r="K12" s="41">
        <v>3</v>
      </c>
      <c r="L12" s="41">
        <f t="shared" si="0"/>
        <v>6</v>
      </c>
      <c r="M12" s="51" t="s">
        <v>217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7">
      <c r="A13" s="2">
        <v>8</v>
      </c>
      <c r="B13" s="523"/>
      <c r="C13" s="54"/>
      <c r="D13" s="56" t="s">
        <v>505</v>
      </c>
      <c r="E13" s="55" t="s">
        <v>457</v>
      </c>
      <c r="F13" s="41" t="s">
        <v>206</v>
      </c>
      <c r="G13" s="51" t="s">
        <v>511</v>
      </c>
      <c r="H13" s="51" t="s">
        <v>458</v>
      </c>
      <c r="I13" s="51" t="s">
        <v>212</v>
      </c>
      <c r="J13" s="41">
        <v>3</v>
      </c>
      <c r="K13" s="41">
        <v>3</v>
      </c>
      <c r="L13" s="41">
        <f t="shared" si="0"/>
        <v>9</v>
      </c>
      <c r="M13" s="51" t="s">
        <v>512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7">
      <c r="A14" s="57">
        <v>9</v>
      </c>
      <c r="B14" s="523"/>
      <c r="C14" s="54"/>
      <c r="D14" s="55" t="s">
        <v>505</v>
      </c>
      <c r="E14" s="55" t="s">
        <v>457</v>
      </c>
      <c r="F14" s="41" t="s">
        <v>203</v>
      </c>
      <c r="G14" s="51" t="s">
        <v>501</v>
      </c>
      <c r="H14" s="51" t="s">
        <v>471</v>
      </c>
      <c r="I14" s="51" t="s">
        <v>212</v>
      </c>
      <c r="J14" s="41">
        <v>3</v>
      </c>
      <c r="K14" s="41">
        <v>2</v>
      </c>
      <c r="L14" s="41">
        <f t="shared" si="0"/>
        <v>6</v>
      </c>
      <c r="M14" s="51" t="s">
        <v>472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 ht="27">
      <c r="A15" s="2">
        <v>10</v>
      </c>
      <c r="B15" s="523"/>
      <c r="C15" s="54" t="s">
        <v>513</v>
      </c>
      <c r="D15" s="56" t="s">
        <v>514</v>
      </c>
      <c r="E15" s="55" t="s">
        <v>457</v>
      </c>
      <c r="F15" s="41">
        <v>1.1000000000000001</v>
      </c>
      <c r="G15" s="51" t="s">
        <v>515</v>
      </c>
      <c r="H15" s="51" t="s">
        <v>516</v>
      </c>
      <c r="I15" s="51" t="s">
        <v>212</v>
      </c>
      <c r="J15" s="41">
        <v>3</v>
      </c>
      <c r="K15" s="41">
        <v>2</v>
      </c>
      <c r="L15" s="41">
        <f t="shared" si="0"/>
        <v>6</v>
      </c>
      <c r="M15" s="51" t="s">
        <v>517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7">
      <c r="A16" s="57">
        <v>11</v>
      </c>
      <c r="B16" s="523"/>
      <c r="C16" s="54"/>
      <c r="D16" s="56" t="s">
        <v>514</v>
      </c>
      <c r="E16" s="55" t="s">
        <v>457</v>
      </c>
      <c r="F16" s="41">
        <v>4.0999999999999996</v>
      </c>
      <c r="G16" s="51" t="s">
        <v>498</v>
      </c>
      <c r="H16" s="51" t="s">
        <v>518</v>
      </c>
      <c r="I16" s="51" t="s">
        <v>212</v>
      </c>
      <c r="J16" s="41">
        <v>3</v>
      </c>
      <c r="K16" s="41">
        <v>2</v>
      </c>
      <c r="L16" s="41">
        <f t="shared" si="0"/>
        <v>6</v>
      </c>
      <c r="M16" s="51" t="s">
        <v>519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7">
      <c r="A17" s="2">
        <v>12</v>
      </c>
      <c r="B17" s="523"/>
      <c r="C17" s="54"/>
      <c r="D17" s="56" t="s">
        <v>514</v>
      </c>
      <c r="E17" s="55" t="s">
        <v>457</v>
      </c>
      <c r="F17" s="41" t="s">
        <v>207</v>
      </c>
      <c r="G17" s="51" t="s">
        <v>520</v>
      </c>
      <c r="H17" s="51" t="s">
        <v>521</v>
      </c>
      <c r="I17" s="51" t="s">
        <v>212</v>
      </c>
      <c r="J17" s="41">
        <v>3</v>
      </c>
      <c r="K17" s="41">
        <v>1</v>
      </c>
      <c r="L17" s="41">
        <f t="shared" si="0"/>
        <v>3</v>
      </c>
      <c r="M17" s="51" t="s">
        <v>522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7">
      <c r="A18" s="57">
        <v>13</v>
      </c>
      <c r="B18" s="523"/>
      <c r="C18" s="54"/>
      <c r="D18" s="55" t="s">
        <v>514</v>
      </c>
      <c r="E18" s="55" t="s">
        <v>457</v>
      </c>
      <c r="F18" s="41" t="s">
        <v>208</v>
      </c>
      <c r="G18" s="51" t="s">
        <v>523</v>
      </c>
      <c r="H18" s="51" t="s">
        <v>524</v>
      </c>
      <c r="I18" s="51" t="s">
        <v>212</v>
      </c>
      <c r="J18" s="41">
        <v>3</v>
      </c>
      <c r="K18" s="41">
        <v>2</v>
      </c>
      <c r="L18" s="41">
        <f t="shared" si="0"/>
        <v>6</v>
      </c>
      <c r="M18" s="51" t="s">
        <v>525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4">
      <c r="A19" s="2">
        <v>14</v>
      </c>
      <c r="B19" s="523"/>
      <c r="C19" s="54" t="s">
        <v>526</v>
      </c>
      <c r="D19" s="56" t="s">
        <v>527</v>
      </c>
      <c r="E19" s="55" t="s">
        <v>528</v>
      </c>
      <c r="F19" s="41" t="s">
        <v>209</v>
      </c>
      <c r="G19" s="51" t="s">
        <v>529</v>
      </c>
      <c r="H19" s="51" t="s">
        <v>530</v>
      </c>
      <c r="I19" s="51" t="s">
        <v>212</v>
      </c>
      <c r="J19" s="41">
        <v>1</v>
      </c>
      <c r="K19" s="41">
        <v>4</v>
      </c>
      <c r="L19" s="41">
        <f t="shared" si="0"/>
        <v>4</v>
      </c>
      <c r="M19" s="51" t="s">
        <v>531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40.5">
      <c r="A20" s="57">
        <v>15</v>
      </c>
      <c r="B20" s="523"/>
      <c r="C20" s="54" t="s">
        <v>532</v>
      </c>
      <c r="D20" s="56" t="s">
        <v>505</v>
      </c>
      <c r="E20" s="55" t="s">
        <v>457</v>
      </c>
      <c r="F20" s="41" t="s">
        <v>204</v>
      </c>
      <c r="G20" s="51" t="s">
        <v>496</v>
      </c>
      <c r="H20" s="51" t="s">
        <v>533</v>
      </c>
      <c r="I20" s="51" t="s">
        <v>322</v>
      </c>
      <c r="J20" s="41">
        <v>1</v>
      </c>
      <c r="K20" s="41">
        <v>4</v>
      </c>
      <c r="L20" s="41">
        <f t="shared" si="0"/>
        <v>4</v>
      </c>
      <c r="M20" s="51" t="s">
        <v>218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0.5">
      <c r="A21" s="2">
        <v>16</v>
      </c>
      <c r="B21" s="523"/>
      <c r="C21" s="54"/>
      <c r="D21" s="56" t="s">
        <v>505</v>
      </c>
      <c r="E21" s="55" t="s">
        <v>457</v>
      </c>
      <c r="F21" s="41" t="s">
        <v>204</v>
      </c>
      <c r="G21" s="51" t="s">
        <v>496</v>
      </c>
      <c r="H21" s="51" t="s">
        <v>507</v>
      </c>
      <c r="I21" s="51" t="s">
        <v>322</v>
      </c>
      <c r="J21" s="41">
        <v>2</v>
      </c>
      <c r="K21" s="41">
        <v>2</v>
      </c>
      <c r="L21" s="41">
        <f t="shared" si="0"/>
        <v>4</v>
      </c>
      <c r="M21" s="51" t="s">
        <v>216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40.5">
      <c r="A22" s="57">
        <v>17</v>
      </c>
      <c r="B22" s="523"/>
      <c r="C22" s="54"/>
      <c r="D22" s="55" t="s">
        <v>505</v>
      </c>
      <c r="E22" s="55" t="s">
        <v>457</v>
      </c>
      <c r="F22" s="41" t="s">
        <v>204</v>
      </c>
      <c r="G22" s="51" t="s">
        <v>496</v>
      </c>
      <c r="H22" s="51" t="s">
        <v>534</v>
      </c>
      <c r="I22" s="51" t="s">
        <v>322</v>
      </c>
      <c r="J22" s="41">
        <v>2</v>
      </c>
      <c r="K22" s="41">
        <v>4</v>
      </c>
      <c r="L22" s="41">
        <f t="shared" si="0"/>
        <v>8</v>
      </c>
      <c r="M22" s="51" t="s">
        <v>218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0.5">
      <c r="A23" s="2">
        <v>18</v>
      </c>
      <c r="B23" s="523"/>
      <c r="C23" s="54"/>
      <c r="D23" s="55" t="s">
        <v>505</v>
      </c>
      <c r="E23" s="55" t="s">
        <v>457</v>
      </c>
      <c r="F23" s="41" t="s">
        <v>205</v>
      </c>
      <c r="G23" s="51" t="s">
        <v>509</v>
      </c>
      <c r="H23" s="51" t="s">
        <v>510</v>
      </c>
      <c r="I23" s="51" t="s">
        <v>500</v>
      </c>
      <c r="J23" s="41">
        <v>2</v>
      </c>
      <c r="K23" s="41">
        <v>3</v>
      </c>
      <c r="L23" s="41">
        <f t="shared" si="0"/>
        <v>6</v>
      </c>
      <c r="M23" s="51" t="s">
        <v>217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7">
      <c r="A24" s="57">
        <v>19</v>
      </c>
      <c r="B24" s="523"/>
      <c r="C24" s="54"/>
      <c r="D24" s="55" t="s">
        <v>505</v>
      </c>
      <c r="E24" s="55" t="s">
        <v>457</v>
      </c>
      <c r="F24" s="41" t="s">
        <v>206</v>
      </c>
      <c r="G24" s="51" t="s">
        <v>511</v>
      </c>
      <c r="H24" s="51" t="s">
        <v>458</v>
      </c>
      <c r="I24" s="51" t="s">
        <v>212</v>
      </c>
      <c r="J24" s="41">
        <v>3</v>
      </c>
      <c r="K24" s="41">
        <v>3</v>
      </c>
      <c r="L24" s="41">
        <f t="shared" si="0"/>
        <v>9</v>
      </c>
      <c r="M24" s="51" t="s">
        <v>512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7">
      <c r="A25" s="2">
        <v>20</v>
      </c>
      <c r="B25" s="523"/>
      <c r="C25" s="54"/>
      <c r="D25" s="56" t="s">
        <v>505</v>
      </c>
      <c r="E25" s="55" t="s">
        <v>457</v>
      </c>
      <c r="F25" s="41" t="s">
        <v>203</v>
      </c>
      <c r="G25" s="51" t="s">
        <v>501</v>
      </c>
      <c r="H25" s="51" t="s">
        <v>471</v>
      </c>
      <c r="I25" s="51" t="s">
        <v>212</v>
      </c>
      <c r="J25" s="41">
        <v>3</v>
      </c>
      <c r="K25" s="41">
        <v>2</v>
      </c>
      <c r="L25" s="41">
        <f t="shared" si="0"/>
        <v>6</v>
      </c>
      <c r="M25" s="51" t="s">
        <v>472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7">
      <c r="A26" s="57">
        <v>21</v>
      </c>
      <c r="B26" s="523"/>
      <c r="C26" s="54" t="s">
        <v>535</v>
      </c>
      <c r="D26" s="56" t="s">
        <v>536</v>
      </c>
      <c r="E26" s="55" t="s">
        <v>457</v>
      </c>
      <c r="F26" s="41" t="s">
        <v>205</v>
      </c>
      <c r="G26" s="51" t="s">
        <v>509</v>
      </c>
      <c r="H26" s="51" t="s">
        <v>537</v>
      </c>
      <c r="I26" s="51" t="s">
        <v>212</v>
      </c>
      <c r="J26" s="41">
        <v>4</v>
      </c>
      <c r="K26" s="41">
        <v>2</v>
      </c>
      <c r="L26" s="41">
        <f t="shared" si="0"/>
        <v>8</v>
      </c>
      <c r="M26" s="51" t="s">
        <v>538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7">
      <c r="A27" s="2">
        <v>22</v>
      </c>
      <c r="B27" s="524"/>
      <c r="C27" s="54"/>
      <c r="D27" s="56" t="s">
        <v>527</v>
      </c>
      <c r="E27" s="55" t="s">
        <v>457</v>
      </c>
      <c r="F27" s="41" t="s">
        <v>210</v>
      </c>
      <c r="G27" s="51" t="s">
        <v>539</v>
      </c>
      <c r="H27" s="51" t="s">
        <v>540</v>
      </c>
      <c r="I27" s="51" t="s">
        <v>212</v>
      </c>
      <c r="J27" s="41">
        <v>3</v>
      </c>
      <c r="K27" s="41">
        <v>2</v>
      </c>
      <c r="L27" s="41">
        <f t="shared" si="0"/>
        <v>6</v>
      </c>
      <c r="M27" s="51" t="s">
        <v>218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7">
      <c r="A28" s="57">
        <v>23</v>
      </c>
      <c r="B28" s="522" t="s">
        <v>541</v>
      </c>
      <c r="C28" s="54" t="s">
        <v>542</v>
      </c>
      <c r="D28" s="55" t="s">
        <v>543</v>
      </c>
      <c r="E28" s="55" t="s">
        <v>457</v>
      </c>
      <c r="F28" s="41">
        <v>1.1000000000000001</v>
      </c>
      <c r="G28" s="51" t="s">
        <v>515</v>
      </c>
      <c r="H28" s="51" t="s">
        <v>544</v>
      </c>
      <c r="I28" s="51" t="s">
        <v>212</v>
      </c>
      <c r="J28" s="41">
        <v>3</v>
      </c>
      <c r="K28" s="41">
        <v>2</v>
      </c>
      <c r="L28" s="41">
        <f t="shared" si="0"/>
        <v>6</v>
      </c>
      <c r="M28" s="51" t="s">
        <v>545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7">
      <c r="A29" s="2">
        <v>24</v>
      </c>
      <c r="B29" s="523"/>
      <c r="C29" s="54"/>
      <c r="D29" s="55" t="s">
        <v>543</v>
      </c>
      <c r="E29" s="55" t="s">
        <v>457</v>
      </c>
      <c r="F29" s="41" t="s">
        <v>207</v>
      </c>
      <c r="G29" s="51" t="s">
        <v>520</v>
      </c>
      <c r="H29" s="51" t="s">
        <v>546</v>
      </c>
      <c r="I29" s="51" t="s">
        <v>212</v>
      </c>
      <c r="J29" s="41">
        <v>3</v>
      </c>
      <c r="K29" s="41">
        <v>1</v>
      </c>
      <c r="L29" s="41">
        <f t="shared" si="0"/>
        <v>3</v>
      </c>
      <c r="M29" s="51" t="s">
        <v>522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7">
      <c r="A30" s="57">
        <v>25</v>
      </c>
      <c r="B30" s="523"/>
      <c r="C30" s="54"/>
      <c r="D30" s="55" t="s">
        <v>536</v>
      </c>
      <c r="E30" s="55" t="s">
        <v>457</v>
      </c>
      <c r="F30" s="41" t="s">
        <v>205</v>
      </c>
      <c r="G30" s="51" t="s">
        <v>509</v>
      </c>
      <c r="H30" s="51" t="s">
        <v>537</v>
      </c>
      <c r="I30" s="51" t="s">
        <v>212</v>
      </c>
      <c r="J30" s="41">
        <v>3</v>
      </c>
      <c r="K30" s="41">
        <v>2</v>
      </c>
      <c r="L30" s="41">
        <f t="shared" si="0"/>
        <v>6</v>
      </c>
      <c r="M30" s="51" t="s">
        <v>538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0.5">
      <c r="A31" s="2">
        <v>26</v>
      </c>
      <c r="B31" s="523"/>
      <c r="C31" s="54"/>
      <c r="D31" s="55" t="s">
        <v>547</v>
      </c>
      <c r="E31" s="55" t="s">
        <v>457</v>
      </c>
      <c r="F31" s="41" t="s">
        <v>211</v>
      </c>
      <c r="G31" s="51" t="s">
        <v>548</v>
      </c>
      <c r="H31" s="51" t="s">
        <v>549</v>
      </c>
      <c r="I31" s="51" t="s">
        <v>212</v>
      </c>
      <c r="J31" s="41">
        <v>3</v>
      </c>
      <c r="K31" s="41">
        <v>3</v>
      </c>
      <c r="L31" s="41">
        <f t="shared" si="0"/>
        <v>9</v>
      </c>
      <c r="M31" s="51" t="s">
        <v>219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7">
      <c r="A32" s="57">
        <v>27</v>
      </c>
      <c r="B32" s="523"/>
      <c r="C32" s="54"/>
      <c r="D32" s="55" t="s">
        <v>514</v>
      </c>
      <c r="E32" s="55" t="s">
        <v>457</v>
      </c>
      <c r="F32" s="41">
        <v>4.0999999999999996</v>
      </c>
      <c r="G32" s="51" t="s">
        <v>498</v>
      </c>
      <c r="H32" s="51" t="s">
        <v>550</v>
      </c>
      <c r="I32" s="51" t="s">
        <v>212</v>
      </c>
      <c r="J32" s="41">
        <v>3</v>
      </c>
      <c r="K32" s="41">
        <v>2</v>
      </c>
      <c r="L32" s="41">
        <f t="shared" si="0"/>
        <v>6</v>
      </c>
      <c r="M32" s="51" t="s">
        <v>519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7">
      <c r="A33" s="2">
        <v>28</v>
      </c>
      <c r="B33" s="523"/>
      <c r="C33" s="54"/>
      <c r="D33" s="56" t="s">
        <v>514</v>
      </c>
      <c r="E33" s="55" t="s">
        <v>457</v>
      </c>
      <c r="F33" s="41" t="s">
        <v>207</v>
      </c>
      <c r="G33" s="51" t="s">
        <v>520</v>
      </c>
      <c r="H33" s="51" t="s">
        <v>551</v>
      </c>
      <c r="I33" s="51" t="s">
        <v>212</v>
      </c>
      <c r="J33" s="41">
        <v>3</v>
      </c>
      <c r="K33" s="41">
        <v>1</v>
      </c>
      <c r="L33" s="41">
        <f t="shared" si="0"/>
        <v>3</v>
      </c>
      <c r="M33" s="51" t="s">
        <v>522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0.5">
      <c r="A34" s="57">
        <v>29</v>
      </c>
      <c r="B34" s="523"/>
      <c r="C34" s="54" t="s">
        <v>552</v>
      </c>
      <c r="D34" s="56" t="s">
        <v>553</v>
      </c>
      <c r="E34" s="55" t="s">
        <v>457</v>
      </c>
      <c r="F34" s="41">
        <v>1.2</v>
      </c>
      <c r="G34" s="51" t="s">
        <v>554</v>
      </c>
      <c r="H34" s="51" t="s">
        <v>555</v>
      </c>
      <c r="I34" s="51" t="s">
        <v>212</v>
      </c>
      <c r="J34" s="41">
        <v>3</v>
      </c>
      <c r="K34" s="41">
        <v>1</v>
      </c>
      <c r="L34" s="41">
        <f t="shared" si="0"/>
        <v>3</v>
      </c>
      <c r="M34" s="51" t="s">
        <v>220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0.5">
      <c r="A35" s="2">
        <v>30</v>
      </c>
      <c r="B35" s="524"/>
      <c r="C35" s="54"/>
      <c r="D35" s="56" t="s">
        <v>547</v>
      </c>
      <c r="E35" s="55" t="s">
        <v>457</v>
      </c>
      <c r="F35" s="41" t="s">
        <v>211</v>
      </c>
      <c r="G35" s="51" t="s">
        <v>548</v>
      </c>
      <c r="H35" s="51" t="s">
        <v>549</v>
      </c>
      <c r="I35" s="51" t="s">
        <v>212</v>
      </c>
      <c r="J35" s="41">
        <v>3</v>
      </c>
      <c r="K35" s="41">
        <v>3</v>
      </c>
      <c r="L35" s="41">
        <f t="shared" si="0"/>
        <v>9</v>
      </c>
      <c r="M35" s="51" t="s">
        <v>213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0.5">
      <c r="A36" s="57">
        <v>31</v>
      </c>
      <c r="B36" s="522" t="s">
        <v>503</v>
      </c>
      <c r="C36" s="54" t="s">
        <v>556</v>
      </c>
      <c r="D36" s="55" t="s">
        <v>505</v>
      </c>
      <c r="E36" s="55" t="s">
        <v>457</v>
      </c>
      <c r="F36" s="41" t="s">
        <v>204</v>
      </c>
      <c r="G36" s="51" t="s">
        <v>496</v>
      </c>
      <c r="H36" s="51" t="s">
        <v>506</v>
      </c>
      <c r="I36" s="51" t="s">
        <v>322</v>
      </c>
      <c r="J36" s="41">
        <v>1</v>
      </c>
      <c r="K36" s="41">
        <v>4</v>
      </c>
      <c r="L36" s="41">
        <f t="shared" si="0"/>
        <v>4</v>
      </c>
      <c r="M36" s="51" t="s">
        <v>221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40.5">
      <c r="A37" s="2">
        <v>32</v>
      </c>
      <c r="B37" s="523"/>
      <c r="C37" s="54"/>
      <c r="D37" s="56" t="s">
        <v>505</v>
      </c>
      <c r="E37" s="55" t="s">
        <v>457</v>
      </c>
      <c r="F37" s="41" t="s">
        <v>204</v>
      </c>
      <c r="G37" s="51" t="s">
        <v>496</v>
      </c>
      <c r="H37" s="51" t="s">
        <v>507</v>
      </c>
      <c r="I37" s="51" t="s">
        <v>322</v>
      </c>
      <c r="J37" s="41">
        <v>2</v>
      </c>
      <c r="K37" s="41">
        <v>2</v>
      </c>
      <c r="L37" s="41">
        <f t="shared" si="0"/>
        <v>4</v>
      </c>
      <c r="M37" s="51" t="s">
        <v>222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40.5">
      <c r="A38" s="57">
        <v>33</v>
      </c>
      <c r="B38" s="523"/>
      <c r="C38" s="54"/>
      <c r="D38" s="56" t="s">
        <v>505</v>
      </c>
      <c r="E38" s="55" t="s">
        <v>457</v>
      </c>
      <c r="F38" s="41" t="s">
        <v>204</v>
      </c>
      <c r="G38" s="51" t="s">
        <v>496</v>
      </c>
      <c r="H38" s="51" t="s">
        <v>508</v>
      </c>
      <c r="I38" s="51" t="s">
        <v>322</v>
      </c>
      <c r="J38" s="41">
        <v>2</v>
      </c>
      <c r="K38" s="41">
        <v>4</v>
      </c>
      <c r="L38" s="41">
        <f t="shared" si="0"/>
        <v>8</v>
      </c>
      <c r="M38" s="51" t="s">
        <v>214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0.5">
      <c r="A39" s="2">
        <v>34</v>
      </c>
      <c r="B39" s="523"/>
      <c r="C39" s="54"/>
      <c r="D39" s="56" t="s">
        <v>505</v>
      </c>
      <c r="E39" s="55" t="s">
        <v>457</v>
      </c>
      <c r="F39" s="41" t="s">
        <v>206</v>
      </c>
      <c r="G39" s="51" t="s">
        <v>511</v>
      </c>
      <c r="H39" s="51" t="s">
        <v>510</v>
      </c>
      <c r="I39" s="51" t="s">
        <v>212</v>
      </c>
      <c r="J39" s="41">
        <v>2</v>
      </c>
      <c r="K39" s="41">
        <v>3</v>
      </c>
      <c r="L39" s="41">
        <f t="shared" si="0"/>
        <v>6</v>
      </c>
      <c r="M39" s="51" t="s">
        <v>512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0.5">
      <c r="A40" s="57">
        <v>35</v>
      </c>
      <c r="B40" s="523"/>
      <c r="C40" s="54"/>
      <c r="D40" s="55" t="s">
        <v>505</v>
      </c>
      <c r="E40" s="55" t="s">
        <v>457</v>
      </c>
      <c r="F40" s="41" t="s">
        <v>205</v>
      </c>
      <c r="G40" s="51" t="s">
        <v>509</v>
      </c>
      <c r="H40" s="51" t="s">
        <v>458</v>
      </c>
      <c r="I40" s="51" t="s">
        <v>212</v>
      </c>
      <c r="J40" s="41">
        <v>3</v>
      </c>
      <c r="K40" s="41">
        <v>3</v>
      </c>
      <c r="L40" s="41">
        <f t="shared" si="0"/>
        <v>9</v>
      </c>
      <c r="M40" s="51" t="s">
        <v>216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7">
      <c r="A41" s="2">
        <v>36</v>
      </c>
      <c r="B41" s="523"/>
      <c r="C41" s="54"/>
      <c r="D41" s="55" t="s">
        <v>505</v>
      </c>
      <c r="E41" s="55" t="s">
        <v>457</v>
      </c>
      <c r="F41" s="41" t="s">
        <v>203</v>
      </c>
      <c r="G41" s="51" t="s">
        <v>501</v>
      </c>
      <c r="H41" s="51" t="s">
        <v>471</v>
      </c>
      <c r="I41" s="51" t="s">
        <v>212</v>
      </c>
      <c r="J41" s="41">
        <v>2</v>
      </c>
      <c r="K41" s="41">
        <v>3</v>
      </c>
      <c r="L41" s="41">
        <f t="shared" si="0"/>
        <v>6</v>
      </c>
      <c r="M41" s="51" t="s">
        <v>472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7">
      <c r="A42" s="57">
        <v>37</v>
      </c>
      <c r="B42" s="523"/>
      <c r="C42" s="54"/>
      <c r="D42" s="55" t="s">
        <v>514</v>
      </c>
      <c r="E42" s="55" t="s">
        <v>457</v>
      </c>
      <c r="F42" s="41">
        <v>4.0999999999999996</v>
      </c>
      <c r="G42" s="51" t="s">
        <v>498</v>
      </c>
      <c r="H42" s="51" t="s">
        <v>557</v>
      </c>
      <c r="I42" s="51" t="s">
        <v>212</v>
      </c>
      <c r="J42" s="41">
        <v>3</v>
      </c>
      <c r="K42" s="41">
        <v>2</v>
      </c>
      <c r="L42" s="41">
        <f t="shared" si="0"/>
        <v>6</v>
      </c>
      <c r="M42" s="51" t="s">
        <v>519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7">
      <c r="A43" s="2">
        <v>38</v>
      </c>
      <c r="B43" s="523"/>
      <c r="C43" s="54"/>
      <c r="D43" s="56" t="s">
        <v>514</v>
      </c>
      <c r="E43" s="55" t="s">
        <v>457</v>
      </c>
      <c r="F43" s="41" t="s">
        <v>207</v>
      </c>
      <c r="G43" s="51" t="s">
        <v>520</v>
      </c>
      <c r="H43" s="51" t="s">
        <v>521</v>
      </c>
      <c r="I43" s="51" t="s">
        <v>212</v>
      </c>
      <c r="J43" s="41">
        <v>3</v>
      </c>
      <c r="K43" s="41">
        <v>1</v>
      </c>
      <c r="L43" s="41">
        <f t="shared" si="0"/>
        <v>3</v>
      </c>
      <c r="M43" s="51" t="s">
        <v>522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0.5">
      <c r="A44" s="57">
        <v>39</v>
      </c>
      <c r="B44" s="523"/>
      <c r="C44" s="54" t="s">
        <v>558</v>
      </c>
      <c r="D44" s="56" t="s">
        <v>505</v>
      </c>
      <c r="E44" s="55" t="s">
        <v>457</v>
      </c>
      <c r="F44" s="41" t="s">
        <v>204</v>
      </c>
      <c r="G44" s="51" t="s">
        <v>496</v>
      </c>
      <c r="H44" s="51" t="s">
        <v>506</v>
      </c>
      <c r="I44" s="51" t="s">
        <v>322</v>
      </c>
      <c r="J44" s="41">
        <v>2</v>
      </c>
      <c r="K44" s="41">
        <v>4</v>
      </c>
      <c r="L44" s="41">
        <f t="shared" si="0"/>
        <v>8</v>
      </c>
      <c r="M44" s="51" t="s">
        <v>223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4">
      <c r="A45" s="2">
        <v>40</v>
      </c>
      <c r="B45" s="523"/>
      <c r="C45" s="54"/>
      <c r="D45" s="56" t="s">
        <v>505</v>
      </c>
      <c r="E45" s="55" t="s">
        <v>457</v>
      </c>
      <c r="F45" s="41" t="s">
        <v>204</v>
      </c>
      <c r="G45" s="51" t="s">
        <v>496</v>
      </c>
      <c r="H45" s="51" t="s">
        <v>507</v>
      </c>
      <c r="I45" s="51" t="s">
        <v>322</v>
      </c>
      <c r="J45" s="41">
        <v>2</v>
      </c>
      <c r="K45" s="41">
        <v>4</v>
      </c>
      <c r="L45" s="41">
        <f t="shared" si="0"/>
        <v>8</v>
      </c>
      <c r="M45" s="51" t="s">
        <v>224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40.5">
      <c r="A46" s="57">
        <v>41</v>
      </c>
      <c r="B46" s="523"/>
      <c r="C46" s="54"/>
      <c r="D46" s="55" t="s">
        <v>505</v>
      </c>
      <c r="E46" s="55" t="s">
        <v>457</v>
      </c>
      <c r="F46" s="41" t="s">
        <v>204</v>
      </c>
      <c r="G46" s="51" t="s">
        <v>496</v>
      </c>
      <c r="H46" s="51" t="s">
        <v>508</v>
      </c>
      <c r="I46" s="51" t="s">
        <v>322</v>
      </c>
      <c r="J46" s="41">
        <v>2</v>
      </c>
      <c r="K46" s="41">
        <v>4</v>
      </c>
      <c r="L46" s="41">
        <f t="shared" si="0"/>
        <v>8</v>
      </c>
      <c r="M46" s="51" t="s">
        <v>214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0.5">
      <c r="A47" s="2">
        <v>42</v>
      </c>
      <c r="B47" s="523"/>
      <c r="C47" s="54"/>
      <c r="D47" s="55" t="s">
        <v>505</v>
      </c>
      <c r="E47" s="55" t="s">
        <v>457</v>
      </c>
      <c r="F47" s="41" t="s">
        <v>205</v>
      </c>
      <c r="G47" s="51" t="s">
        <v>509</v>
      </c>
      <c r="H47" s="51" t="s">
        <v>510</v>
      </c>
      <c r="I47" s="51" t="s">
        <v>500</v>
      </c>
      <c r="J47" s="41">
        <v>3</v>
      </c>
      <c r="K47" s="41">
        <v>2</v>
      </c>
      <c r="L47" s="41">
        <f t="shared" si="0"/>
        <v>6</v>
      </c>
      <c r="M47" s="51" t="s">
        <v>217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7">
      <c r="A48" s="57">
        <v>43</v>
      </c>
      <c r="B48" s="523"/>
      <c r="C48" s="54"/>
      <c r="D48" s="55" t="s">
        <v>505</v>
      </c>
      <c r="E48" s="55" t="s">
        <v>457</v>
      </c>
      <c r="F48" s="41" t="s">
        <v>206</v>
      </c>
      <c r="G48" s="51" t="s">
        <v>511</v>
      </c>
      <c r="H48" s="51" t="s">
        <v>458</v>
      </c>
      <c r="I48" s="51" t="s">
        <v>212</v>
      </c>
      <c r="J48" s="41">
        <v>3</v>
      </c>
      <c r="K48" s="41">
        <v>2</v>
      </c>
      <c r="L48" s="41">
        <f t="shared" si="0"/>
        <v>6</v>
      </c>
      <c r="M48" s="51" t="s">
        <v>559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7">
      <c r="A49" s="2">
        <v>44</v>
      </c>
      <c r="B49" s="523"/>
      <c r="C49" s="54"/>
      <c r="D49" s="55" t="s">
        <v>505</v>
      </c>
      <c r="E49" s="55" t="s">
        <v>457</v>
      </c>
      <c r="F49" s="41" t="s">
        <v>203</v>
      </c>
      <c r="G49" s="51" t="s">
        <v>501</v>
      </c>
      <c r="H49" s="51" t="s">
        <v>471</v>
      </c>
      <c r="I49" s="51" t="s">
        <v>212</v>
      </c>
      <c r="J49" s="41">
        <v>3</v>
      </c>
      <c r="K49" s="41">
        <v>2</v>
      </c>
      <c r="L49" s="41">
        <f t="shared" si="0"/>
        <v>6</v>
      </c>
      <c r="M49" s="51" t="s">
        <v>472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7">
      <c r="A50" s="57">
        <v>45</v>
      </c>
      <c r="B50" s="523"/>
      <c r="C50" s="54"/>
      <c r="D50" s="55" t="s">
        <v>543</v>
      </c>
      <c r="E50" s="55" t="s">
        <v>457</v>
      </c>
      <c r="F50" s="41">
        <v>1.1000000000000001</v>
      </c>
      <c r="G50" s="51" t="s">
        <v>515</v>
      </c>
      <c r="H50" s="51" t="s">
        <v>560</v>
      </c>
      <c r="I50" s="51" t="s">
        <v>212</v>
      </c>
      <c r="J50" s="41">
        <v>3</v>
      </c>
      <c r="K50" s="41">
        <v>1</v>
      </c>
      <c r="L50" s="41">
        <f t="shared" si="0"/>
        <v>3</v>
      </c>
      <c r="M50" s="51" t="s">
        <v>545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7">
      <c r="A51" s="2">
        <v>46</v>
      </c>
      <c r="B51" s="524"/>
      <c r="C51" s="54"/>
      <c r="D51" s="56" t="s">
        <v>543</v>
      </c>
      <c r="E51" s="55" t="s">
        <v>457</v>
      </c>
      <c r="F51" s="41" t="s">
        <v>207</v>
      </c>
      <c r="G51" s="51" t="s">
        <v>520</v>
      </c>
      <c r="H51" s="51" t="s">
        <v>561</v>
      </c>
      <c r="I51" s="51" t="s">
        <v>212</v>
      </c>
      <c r="J51" s="41">
        <v>3</v>
      </c>
      <c r="K51" s="41">
        <v>1</v>
      </c>
      <c r="L51" s="41">
        <f t="shared" si="0"/>
        <v>3</v>
      </c>
      <c r="M51" s="51" t="s">
        <v>522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40.5">
      <c r="A52" s="57">
        <v>47</v>
      </c>
      <c r="B52" s="522" t="s">
        <v>562</v>
      </c>
      <c r="C52" s="54" t="s">
        <v>563</v>
      </c>
      <c r="D52" s="56" t="s">
        <v>505</v>
      </c>
      <c r="E52" s="55" t="s">
        <v>457</v>
      </c>
      <c r="F52" s="41" t="s">
        <v>204</v>
      </c>
      <c r="G52" s="51" t="s">
        <v>496</v>
      </c>
      <c r="H52" s="51" t="s">
        <v>506</v>
      </c>
      <c r="I52" s="51" t="s">
        <v>322</v>
      </c>
      <c r="J52" s="41">
        <v>2</v>
      </c>
      <c r="K52" s="41">
        <v>4</v>
      </c>
      <c r="L52" s="41">
        <f t="shared" si="0"/>
        <v>8</v>
      </c>
      <c r="M52" s="51" t="s">
        <v>225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0.5">
      <c r="A53" s="2">
        <v>48</v>
      </c>
      <c r="B53" s="523"/>
      <c r="C53" s="54"/>
      <c r="D53" s="56" t="s">
        <v>505</v>
      </c>
      <c r="E53" s="55" t="s">
        <v>457</v>
      </c>
      <c r="F53" s="41" t="s">
        <v>204</v>
      </c>
      <c r="G53" s="51" t="s">
        <v>496</v>
      </c>
      <c r="H53" s="51" t="s">
        <v>507</v>
      </c>
      <c r="I53" s="51" t="s">
        <v>322</v>
      </c>
      <c r="J53" s="41">
        <v>2</v>
      </c>
      <c r="K53" s="41">
        <v>4</v>
      </c>
      <c r="L53" s="41">
        <f t="shared" si="0"/>
        <v>8</v>
      </c>
      <c r="M53" s="51" t="s">
        <v>216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4">
      <c r="A54" s="57">
        <v>49</v>
      </c>
      <c r="B54" s="523"/>
      <c r="C54" s="54"/>
      <c r="D54" s="55" t="s">
        <v>505</v>
      </c>
      <c r="E54" s="55" t="s">
        <v>457</v>
      </c>
      <c r="F54" s="41" t="s">
        <v>204</v>
      </c>
      <c r="G54" s="51" t="s">
        <v>496</v>
      </c>
      <c r="H54" s="51" t="s">
        <v>508</v>
      </c>
      <c r="I54" s="51" t="s">
        <v>322</v>
      </c>
      <c r="J54" s="41">
        <v>2</v>
      </c>
      <c r="K54" s="41">
        <v>4</v>
      </c>
      <c r="L54" s="41">
        <f t="shared" si="0"/>
        <v>8</v>
      </c>
      <c r="M54" s="51" t="s">
        <v>224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0.5">
      <c r="A55" s="2">
        <v>50</v>
      </c>
      <c r="B55" s="523"/>
      <c r="C55" s="54"/>
      <c r="D55" s="56" t="s">
        <v>505</v>
      </c>
      <c r="E55" s="55" t="s">
        <v>457</v>
      </c>
      <c r="F55" s="41" t="s">
        <v>206</v>
      </c>
      <c r="G55" s="51" t="s">
        <v>511</v>
      </c>
      <c r="H55" s="51" t="s">
        <v>510</v>
      </c>
      <c r="I55" s="51" t="s">
        <v>212</v>
      </c>
      <c r="J55" s="41">
        <v>3</v>
      </c>
      <c r="K55" s="41">
        <v>2</v>
      </c>
      <c r="L55" s="41">
        <f t="shared" si="0"/>
        <v>6</v>
      </c>
      <c r="M55" s="51" t="s">
        <v>512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7">
      <c r="A56" s="57">
        <v>51</v>
      </c>
      <c r="B56" s="523"/>
      <c r="C56" s="54"/>
      <c r="D56" s="56" t="s">
        <v>505</v>
      </c>
      <c r="E56" s="55" t="s">
        <v>457</v>
      </c>
      <c r="F56" s="41" t="s">
        <v>205</v>
      </c>
      <c r="G56" s="51" t="s">
        <v>509</v>
      </c>
      <c r="H56" s="51" t="s">
        <v>458</v>
      </c>
      <c r="I56" s="51" t="s">
        <v>500</v>
      </c>
      <c r="J56" s="41">
        <v>3</v>
      </c>
      <c r="K56" s="41">
        <v>2</v>
      </c>
      <c r="L56" s="41">
        <f t="shared" si="0"/>
        <v>6</v>
      </c>
      <c r="M56" s="51" t="s">
        <v>217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7">
      <c r="A57" s="2">
        <v>52</v>
      </c>
      <c r="B57" s="523"/>
      <c r="C57" s="54"/>
      <c r="D57" s="56" t="s">
        <v>505</v>
      </c>
      <c r="E57" s="55" t="s">
        <v>457</v>
      </c>
      <c r="F57" s="41" t="s">
        <v>203</v>
      </c>
      <c r="G57" s="51" t="s">
        <v>501</v>
      </c>
      <c r="H57" s="51" t="s">
        <v>471</v>
      </c>
      <c r="I57" s="51" t="s">
        <v>212</v>
      </c>
      <c r="J57" s="41">
        <v>3</v>
      </c>
      <c r="K57" s="41">
        <v>2</v>
      </c>
      <c r="L57" s="41">
        <f t="shared" si="0"/>
        <v>6</v>
      </c>
      <c r="M57" s="51" t="s">
        <v>472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4">
      <c r="A58" s="57">
        <v>53</v>
      </c>
      <c r="B58" s="523"/>
      <c r="C58" s="54"/>
      <c r="D58" s="55" t="s">
        <v>547</v>
      </c>
      <c r="E58" s="55" t="s">
        <v>457</v>
      </c>
      <c r="F58" s="41" t="s">
        <v>211</v>
      </c>
      <c r="G58" s="51" t="s">
        <v>548</v>
      </c>
      <c r="H58" s="51" t="s">
        <v>564</v>
      </c>
      <c r="I58" s="51" t="s">
        <v>212</v>
      </c>
      <c r="J58" s="41">
        <v>2</v>
      </c>
      <c r="K58" s="41">
        <v>3</v>
      </c>
      <c r="L58" s="41">
        <f t="shared" si="0"/>
        <v>6</v>
      </c>
      <c r="M58" s="51" t="s">
        <v>565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0.5">
      <c r="A59" s="2">
        <v>54</v>
      </c>
      <c r="B59" s="523"/>
      <c r="C59" s="54"/>
      <c r="D59" s="55" t="s">
        <v>495</v>
      </c>
      <c r="E59" s="55" t="s">
        <v>457</v>
      </c>
      <c r="F59" s="41" t="s">
        <v>204</v>
      </c>
      <c r="G59" s="51" t="s">
        <v>496</v>
      </c>
      <c r="H59" s="51" t="s">
        <v>497</v>
      </c>
      <c r="I59" s="51" t="s">
        <v>212</v>
      </c>
      <c r="J59" s="41">
        <v>1</v>
      </c>
      <c r="K59" s="41">
        <v>3</v>
      </c>
      <c r="L59" s="41">
        <f t="shared" si="0"/>
        <v>3</v>
      </c>
      <c r="M59" s="51" t="s">
        <v>566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 ht="27">
      <c r="A60" s="57">
        <v>55</v>
      </c>
      <c r="B60" s="523"/>
      <c r="C60" s="54"/>
      <c r="D60" s="55" t="s">
        <v>495</v>
      </c>
      <c r="E60" s="55" t="s">
        <v>457</v>
      </c>
      <c r="F60" s="41">
        <v>4.0999999999999996</v>
      </c>
      <c r="G60" s="51" t="s">
        <v>498</v>
      </c>
      <c r="H60" s="51" t="s">
        <v>499</v>
      </c>
      <c r="I60" s="51" t="s">
        <v>500</v>
      </c>
      <c r="J60" s="41">
        <v>2</v>
      </c>
      <c r="K60" s="41">
        <v>2</v>
      </c>
      <c r="L60" s="41">
        <f t="shared" si="0"/>
        <v>4</v>
      </c>
      <c r="M60" s="51" t="s">
        <v>567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 ht="27">
      <c r="A61" s="2">
        <v>56</v>
      </c>
      <c r="B61" s="524"/>
      <c r="C61" s="54"/>
      <c r="D61" s="55" t="s">
        <v>495</v>
      </c>
      <c r="E61" s="55" t="s">
        <v>457</v>
      </c>
      <c r="F61" s="41" t="s">
        <v>203</v>
      </c>
      <c r="G61" s="51" t="s">
        <v>501</v>
      </c>
      <c r="H61" s="51" t="s">
        <v>502</v>
      </c>
      <c r="I61" s="51" t="s">
        <v>500</v>
      </c>
      <c r="J61" s="41">
        <v>1</v>
      </c>
      <c r="K61" s="41">
        <v>3</v>
      </c>
      <c r="L61" s="41">
        <f t="shared" si="0"/>
        <v>3</v>
      </c>
      <c r="M61" s="51" t="s">
        <v>472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40.5">
      <c r="A62" s="57">
        <v>57</v>
      </c>
      <c r="B62" s="522" t="s">
        <v>503</v>
      </c>
      <c r="C62" s="54" t="s">
        <v>568</v>
      </c>
      <c r="D62" s="56" t="s">
        <v>505</v>
      </c>
      <c r="E62" s="55" t="s">
        <v>457</v>
      </c>
      <c r="F62" s="41" t="s">
        <v>204</v>
      </c>
      <c r="G62" s="51" t="s">
        <v>496</v>
      </c>
      <c r="H62" s="51" t="s">
        <v>506</v>
      </c>
      <c r="I62" s="51" t="s">
        <v>322</v>
      </c>
      <c r="J62" s="41">
        <v>2</v>
      </c>
      <c r="K62" s="41">
        <v>4</v>
      </c>
      <c r="L62" s="41">
        <f t="shared" si="0"/>
        <v>8</v>
      </c>
      <c r="M62" s="51" t="s">
        <v>217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0.5">
      <c r="A63" s="2">
        <v>58</v>
      </c>
      <c r="B63" s="523"/>
      <c r="C63" s="54"/>
      <c r="D63" s="56" t="s">
        <v>505</v>
      </c>
      <c r="E63" s="55" t="s">
        <v>457</v>
      </c>
      <c r="F63" s="41" t="s">
        <v>204</v>
      </c>
      <c r="G63" s="51" t="s">
        <v>496</v>
      </c>
      <c r="H63" s="51" t="s">
        <v>507</v>
      </c>
      <c r="I63" s="51" t="s">
        <v>322</v>
      </c>
      <c r="J63" s="41">
        <v>2</v>
      </c>
      <c r="K63" s="41">
        <v>4</v>
      </c>
      <c r="L63" s="41">
        <f t="shared" si="0"/>
        <v>8</v>
      </c>
      <c r="M63" s="51" t="s">
        <v>220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40.5">
      <c r="A64" s="57">
        <v>59</v>
      </c>
      <c r="B64" s="523"/>
      <c r="C64" s="54"/>
      <c r="D64" s="56" t="s">
        <v>505</v>
      </c>
      <c r="E64" s="55" t="s">
        <v>457</v>
      </c>
      <c r="F64" s="41" t="s">
        <v>204</v>
      </c>
      <c r="G64" s="51" t="s">
        <v>496</v>
      </c>
      <c r="H64" s="51" t="s">
        <v>508</v>
      </c>
      <c r="I64" s="51" t="s">
        <v>322</v>
      </c>
      <c r="J64" s="41">
        <v>2</v>
      </c>
      <c r="K64" s="41">
        <v>4</v>
      </c>
      <c r="L64" s="41">
        <f t="shared" si="0"/>
        <v>8</v>
      </c>
      <c r="M64" s="51" t="s">
        <v>213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0.5">
      <c r="A65" s="2">
        <v>60</v>
      </c>
      <c r="B65" s="523"/>
      <c r="C65" s="54"/>
      <c r="D65" s="55" t="s">
        <v>505</v>
      </c>
      <c r="E65" s="55" t="s">
        <v>457</v>
      </c>
      <c r="F65" s="41" t="s">
        <v>206</v>
      </c>
      <c r="G65" s="51" t="s">
        <v>511</v>
      </c>
      <c r="H65" s="51" t="s">
        <v>510</v>
      </c>
      <c r="I65" s="51" t="s">
        <v>212</v>
      </c>
      <c r="J65" s="41">
        <v>3</v>
      </c>
      <c r="K65" s="41">
        <v>2</v>
      </c>
      <c r="L65" s="41">
        <f t="shared" si="0"/>
        <v>6</v>
      </c>
      <c r="M65" s="51" t="s">
        <v>221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7">
      <c r="A66" s="57">
        <v>61</v>
      </c>
      <c r="B66" s="523"/>
      <c r="C66" s="54"/>
      <c r="D66" s="56" t="s">
        <v>505</v>
      </c>
      <c r="E66" s="55" t="s">
        <v>457</v>
      </c>
      <c r="F66" s="41" t="s">
        <v>205</v>
      </c>
      <c r="G66" s="51" t="s">
        <v>509</v>
      </c>
      <c r="H66" s="51" t="s">
        <v>458</v>
      </c>
      <c r="I66" s="51" t="s">
        <v>500</v>
      </c>
      <c r="J66" s="41">
        <v>3</v>
      </c>
      <c r="K66" s="41">
        <v>2</v>
      </c>
      <c r="L66" s="41">
        <f t="shared" si="0"/>
        <v>6</v>
      </c>
      <c r="M66" s="51" t="s">
        <v>217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7">
      <c r="A67" s="2">
        <v>62</v>
      </c>
      <c r="B67" s="523"/>
      <c r="C67" s="54"/>
      <c r="D67" s="56" t="s">
        <v>505</v>
      </c>
      <c r="E67" s="55" t="s">
        <v>457</v>
      </c>
      <c r="F67" s="41" t="s">
        <v>203</v>
      </c>
      <c r="G67" s="51" t="s">
        <v>501</v>
      </c>
      <c r="H67" s="51" t="s">
        <v>471</v>
      </c>
      <c r="I67" s="51" t="s">
        <v>212</v>
      </c>
      <c r="J67" s="41">
        <v>3</v>
      </c>
      <c r="K67" s="41">
        <v>2</v>
      </c>
      <c r="L67" s="41">
        <f t="shared" si="0"/>
        <v>6</v>
      </c>
      <c r="M67" s="51" t="s">
        <v>472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7">
      <c r="A68" s="57">
        <v>63</v>
      </c>
      <c r="B68" s="523"/>
      <c r="C68" s="54"/>
      <c r="D68" s="56" t="s">
        <v>569</v>
      </c>
      <c r="E68" s="55" t="s">
        <v>457</v>
      </c>
      <c r="F68" s="41">
        <v>4.0999999999999996</v>
      </c>
      <c r="G68" s="51" t="s">
        <v>498</v>
      </c>
      <c r="H68" s="51" t="s">
        <v>518</v>
      </c>
      <c r="I68" s="51" t="s">
        <v>212</v>
      </c>
      <c r="J68" s="41">
        <v>3</v>
      </c>
      <c r="K68" s="41">
        <v>2</v>
      </c>
      <c r="L68" s="41">
        <f t="shared" si="0"/>
        <v>6</v>
      </c>
      <c r="M68" s="51" t="s">
        <v>570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4">
      <c r="A69" s="2">
        <v>64</v>
      </c>
      <c r="B69" s="523"/>
      <c r="C69" s="54" t="s">
        <v>571</v>
      </c>
      <c r="D69" s="55" t="s">
        <v>547</v>
      </c>
      <c r="E69" s="55" t="s">
        <v>457</v>
      </c>
      <c r="F69" s="41" t="s">
        <v>211</v>
      </c>
      <c r="G69" s="51" t="s">
        <v>548</v>
      </c>
      <c r="H69" s="51" t="s">
        <v>549</v>
      </c>
      <c r="I69" s="51" t="s">
        <v>212</v>
      </c>
      <c r="J69" s="41">
        <v>2</v>
      </c>
      <c r="K69" s="41">
        <v>3</v>
      </c>
      <c r="L69" s="41">
        <f t="shared" si="0"/>
        <v>6</v>
      </c>
      <c r="M69" s="51" t="s">
        <v>565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40.5">
      <c r="A70" s="57">
        <v>65</v>
      </c>
      <c r="B70" s="523"/>
      <c r="C70" s="54"/>
      <c r="D70" s="55" t="s">
        <v>505</v>
      </c>
      <c r="E70" s="55" t="s">
        <v>457</v>
      </c>
      <c r="F70" s="41" t="s">
        <v>204</v>
      </c>
      <c r="G70" s="51" t="s">
        <v>496</v>
      </c>
      <c r="H70" s="51" t="s">
        <v>506</v>
      </c>
      <c r="I70" s="51" t="s">
        <v>322</v>
      </c>
      <c r="J70" s="41">
        <v>2</v>
      </c>
      <c r="K70" s="41">
        <v>4</v>
      </c>
      <c r="L70" s="41">
        <f t="shared" si="0"/>
        <v>8</v>
      </c>
      <c r="M70" s="51" t="s">
        <v>218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0.5">
      <c r="A71" s="2">
        <v>66</v>
      </c>
      <c r="B71" s="523"/>
      <c r="C71" s="54"/>
      <c r="D71" s="55" t="s">
        <v>505</v>
      </c>
      <c r="E71" s="55" t="s">
        <v>457</v>
      </c>
      <c r="F71" s="41" t="s">
        <v>204</v>
      </c>
      <c r="G71" s="51" t="s">
        <v>496</v>
      </c>
      <c r="H71" s="51" t="s">
        <v>507</v>
      </c>
      <c r="I71" s="51" t="s">
        <v>322</v>
      </c>
      <c r="J71" s="41">
        <v>2</v>
      </c>
      <c r="K71" s="41">
        <v>4</v>
      </c>
      <c r="L71" s="41">
        <f t="shared" ref="L71:L115" si="2">J71*K71</f>
        <v>8</v>
      </c>
      <c r="M71" s="51" t="s">
        <v>216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40.5">
      <c r="A72" s="57">
        <v>67</v>
      </c>
      <c r="B72" s="523"/>
      <c r="C72" s="54"/>
      <c r="D72" s="56" t="s">
        <v>505</v>
      </c>
      <c r="E72" s="55" t="s">
        <v>457</v>
      </c>
      <c r="F72" s="41" t="s">
        <v>204</v>
      </c>
      <c r="G72" s="51" t="s">
        <v>496</v>
      </c>
      <c r="H72" s="51" t="s">
        <v>508</v>
      </c>
      <c r="I72" s="51" t="s">
        <v>322</v>
      </c>
      <c r="J72" s="41">
        <v>2</v>
      </c>
      <c r="K72" s="41">
        <v>4</v>
      </c>
      <c r="L72" s="41">
        <f t="shared" si="2"/>
        <v>8</v>
      </c>
      <c r="M72" s="51" t="s">
        <v>218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0.5">
      <c r="A73" s="2">
        <v>68</v>
      </c>
      <c r="B73" s="523"/>
      <c r="C73" s="54"/>
      <c r="D73" s="56" t="s">
        <v>505</v>
      </c>
      <c r="E73" s="55" t="s">
        <v>457</v>
      </c>
      <c r="F73" s="41" t="s">
        <v>206</v>
      </c>
      <c r="G73" s="51" t="s">
        <v>511</v>
      </c>
      <c r="H73" s="51" t="s">
        <v>510</v>
      </c>
      <c r="I73" s="51" t="s">
        <v>212</v>
      </c>
      <c r="J73" s="41">
        <v>3</v>
      </c>
      <c r="K73" s="41">
        <v>2</v>
      </c>
      <c r="L73" s="41">
        <f t="shared" si="2"/>
        <v>6</v>
      </c>
      <c r="M73" s="51" t="s">
        <v>512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7">
      <c r="A74" s="57">
        <v>69</v>
      </c>
      <c r="B74" s="523"/>
      <c r="C74" s="54"/>
      <c r="D74" s="56" t="s">
        <v>505</v>
      </c>
      <c r="E74" s="55" t="s">
        <v>457</v>
      </c>
      <c r="F74" s="41" t="s">
        <v>205</v>
      </c>
      <c r="G74" s="51" t="s">
        <v>509</v>
      </c>
      <c r="H74" s="51" t="s">
        <v>458</v>
      </c>
      <c r="I74" s="51" t="s">
        <v>500</v>
      </c>
      <c r="J74" s="41">
        <v>3</v>
      </c>
      <c r="K74" s="41">
        <v>2</v>
      </c>
      <c r="L74" s="41">
        <f t="shared" si="2"/>
        <v>6</v>
      </c>
      <c r="M74" s="51" t="s">
        <v>217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7">
      <c r="A75" s="2">
        <v>70</v>
      </c>
      <c r="B75" s="523"/>
      <c r="C75" s="54"/>
      <c r="D75" s="55" t="s">
        <v>505</v>
      </c>
      <c r="E75" s="55" t="s">
        <v>457</v>
      </c>
      <c r="F75" s="41" t="s">
        <v>203</v>
      </c>
      <c r="G75" s="51" t="s">
        <v>501</v>
      </c>
      <c r="H75" s="51" t="s">
        <v>471</v>
      </c>
      <c r="I75" s="51" t="s">
        <v>212</v>
      </c>
      <c r="J75" s="41">
        <v>3</v>
      </c>
      <c r="K75" s="41">
        <v>2</v>
      </c>
      <c r="L75" s="41">
        <f t="shared" si="2"/>
        <v>6</v>
      </c>
      <c r="M75" s="51" t="s">
        <v>472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7">
      <c r="A76" s="57">
        <v>71</v>
      </c>
      <c r="B76" s="523"/>
      <c r="C76" s="54"/>
      <c r="D76" s="55" t="s">
        <v>505</v>
      </c>
      <c r="E76" s="55" t="s">
        <v>457</v>
      </c>
      <c r="F76" s="41" t="s">
        <v>208</v>
      </c>
      <c r="G76" s="51" t="s">
        <v>523</v>
      </c>
      <c r="H76" s="51" t="s">
        <v>572</v>
      </c>
      <c r="I76" s="51" t="s">
        <v>212</v>
      </c>
      <c r="J76" s="41">
        <v>3</v>
      </c>
      <c r="K76" s="41">
        <v>4</v>
      </c>
      <c r="L76" s="41">
        <f t="shared" si="2"/>
        <v>12</v>
      </c>
      <c r="M76" s="51" t="s">
        <v>525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40.5">
      <c r="A77" s="2">
        <v>72</v>
      </c>
      <c r="B77" s="523"/>
      <c r="C77" s="54"/>
      <c r="D77" s="55" t="s">
        <v>505</v>
      </c>
      <c r="E77" s="55" t="s">
        <v>457</v>
      </c>
      <c r="F77" s="41" t="s">
        <v>204</v>
      </c>
      <c r="G77" s="51" t="s">
        <v>496</v>
      </c>
      <c r="H77" s="51" t="s">
        <v>573</v>
      </c>
      <c r="I77" s="51" t="s">
        <v>322</v>
      </c>
      <c r="J77" s="41">
        <v>2</v>
      </c>
      <c r="K77" s="41">
        <v>3</v>
      </c>
      <c r="L77" s="41">
        <f t="shared" si="2"/>
        <v>6</v>
      </c>
      <c r="M77" s="51" t="s">
        <v>574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7">
      <c r="A78" s="57">
        <v>73</v>
      </c>
      <c r="B78" s="523"/>
      <c r="C78" s="54"/>
      <c r="D78" s="55" t="s">
        <v>514</v>
      </c>
      <c r="E78" s="55" t="s">
        <v>457</v>
      </c>
      <c r="F78" s="41" t="s">
        <v>575</v>
      </c>
      <c r="G78" s="51" t="s">
        <v>576</v>
      </c>
      <c r="H78" s="51" t="s">
        <v>462</v>
      </c>
      <c r="I78" s="51" t="s">
        <v>212</v>
      </c>
      <c r="J78" s="41">
        <v>2</v>
      </c>
      <c r="K78" s="41">
        <v>2</v>
      </c>
      <c r="L78" s="41">
        <f t="shared" si="2"/>
        <v>4</v>
      </c>
      <c r="M78" s="51" t="s">
        <v>218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7">
      <c r="A79" s="2">
        <v>74</v>
      </c>
      <c r="B79" s="523"/>
      <c r="C79" s="54"/>
      <c r="D79" s="55" t="s">
        <v>514</v>
      </c>
      <c r="E79" s="55" t="s">
        <v>457</v>
      </c>
      <c r="F79" s="41">
        <v>4.0999999999999996</v>
      </c>
      <c r="G79" s="51" t="s">
        <v>498</v>
      </c>
      <c r="H79" s="51" t="s">
        <v>577</v>
      </c>
      <c r="I79" s="51" t="s">
        <v>212</v>
      </c>
      <c r="J79" s="41">
        <v>2</v>
      </c>
      <c r="K79" s="41">
        <v>3</v>
      </c>
      <c r="L79" s="41">
        <f t="shared" si="2"/>
        <v>6</v>
      </c>
      <c r="M79" s="51" t="s">
        <v>570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7">
      <c r="A80" s="57">
        <v>75</v>
      </c>
      <c r="B80" s="523"/>
      <c r="C80" s="54"/>
      <c r="D80" s="56" t="s">
        <v>514</v>
      </c>
      <c r="E80" s="55" t="s">
        <v>457</v>
      </c>
      <c r="F80" s="41" t="s">
        <v>207</v>
      </c>
      <c r="G80" s="51" t="s">
        <v>520</v>
      </c>
      <c r="H80" s="51" t="s">
        <v>551</v>
      </c>
      <c r="I80" s="51" t="s">
        <v>212</v>
      </c>
      <c r="J80" s="41">
        <v>3</v>
      </c>
      <c r="K80" s="41">
        <v>1</v>
      </c>
      <c r="L80" s="41">
        <f t="shared" si="2"/>
        <v>3</v>
      </c>
      <c r="M80" s="51" t="s">
        <v>522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40.5">
      <c r="A81" s="2">
        <v>76</v>
      </c>
      <c r="B81" s="523"/>
      <c r="C81" s="54" t="s">
        <v>578</v>
      </c>
      <c r="D81" s="56" t="s">
        <v>505</v>
      </c>
      <c r="E81" s="55" t="s">
        <v>457</v>
      </c>
      <c r="F81" s="41" t="s">
        <v>204</v>
      </c>
      <c r="G81" s="51" t="s">
        <v>496</v>
      </c>
      <c r="H81" s="51" t="s">
        <v>506</v>
      </c>
      <c r="I81" s="51" t="s">
        <v>322</v>
      </c>
      <c r="J81" s="41">
        <v>2</v>
      </c>
      <c r="K81" s="41">
        <v>4</v>
      </c>
      <c r="L81" s="41">
        <f t="shared" si="2"/>
        <v>8</v>
      </c>
      <c r="M81" s="51" t="s">
        <v>225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0.5">
      <c r="A82" s="57">
        <v>77</v>
      </c>
      <c r="B82" s="523"/>
      <c r="C82" s="54"/>
      <c r="D82" s="56" t="s">
        <v>505</v>
      </c>
      <c r="E82" s="55" t="s">
        <v>457</v>
      </c>
      <c r="F82" s="41" t="s">
        <v>204</v>
      </c>
      <c r="G82" s="51" t="s">
        <v>496</v>
      </c>
      <c r="H82" s="51" t="s">
        <v>507</v>
      </c>
      <c r="I82" s="51" t="s">
        <v>322</v>
      </c>
      <c r="J82" s="41">
        <v>2</v>
      </c>
      <c r="K82" s="41">
        <v>4</v>
      </c>
      <c r="L82" s="41">
        <f t="shared" si="2"/>
        <v>8</v>
      </c>
      <c r="M82" s="51" t="s">
        <v>216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4">
      <c r="A83" s="2">
        <v>78</v>
      </c>
      <c r="B83" s="523"/>
      <c r="C83" s="54"/>
      <c r="D83" s="55" t="s">
        <v>505</v>
      </c>
      <c r="E83" s="55" t="s">
        <v>457</v>
      </c>
      <c r="F83" s="41" t="s">
        <v>204</v>
      </c>
      <c r="G83" s="51" t="s">
        <v>496</v>
      </c>
      <c r="H83" s="51" t="s">
        <v>579</v>
      </c>
      <c r="I83" s="51" t="s">
        <v>322</v>
      </c>
      <c r="J83" s="41">
        <v>2</v>
      </c>
      <c r="K83" s="41">
        <v>4</v>
      </c>
      <c r="L83" s="41">
        <f t="shared" si="2"/>
        <v>8</v>
      </c>
      <c r="M83" s="51" t="s">
        <v>224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7">
      <c r="A84" s="57">
        <v>79</v>
      </c>
      <c r="B84" s="523"/>
      <c r="C84" s="54"/>
      <c r="D84" s="56" t="s">
        <v>505</v>
      </c>
      <c r="E84" s="55" t="s">
        <v>457</v>
      </c>
      <c r="F84" s="41" t="s">
        <v>206</v>
      </c>
      <c r="G84" s="51" t="s">
        <v>511</v>
      </c>
      <c r="H84" s="51" t="s">
        <v>458</v>
      </c>
      <c r="I84" s="51" t="s">
        <v>212</v>
      </c>
      <c r="J84" s="41">
        <v>3</v>
      </c>
      <c r="K84" s="41">
        <v>2</v>
      </c>
      <c r="L84" s="41">
        <f t="shared" si="2"/>
        <v>6</v>
      </c>
      <c r="M84" s="51" t="s">
        <v>512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0.5">
      <c r="A85" s="2">
        <v>80</v>
      </c>
      <c r="B85" s="523"/>
      <c r="C85" s="54"/>
      <c r="D85" s="56" t="s">
        <v>505</v>
      </c>
      <c r="E85" s="55" t="s">
        <v>457</v>
      </c>
      <c r="F85" s="41" t="s">
        <v>205</v>
      </c>
      <c r="G85" s="51" t="s">
        <v>509</v>
      </c>
      <c r="H85" s="51" t="s">
        <v>510</v>
      </c>
      <c r="I85" s="51" t="s">
        <v>500</v>
      </c>
      <c r="J85" s="41">
        <v>3</v>
      </c>
      <c r="K85" s="41">
        <v>2</v>
      </c>
      <c r="L85" s="41">
        <f t="shared" si="2"/>
        <v>6</v>
      </c>
      <c r="M85" s="51" t="s">
        <v>217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7">
      <c r="A86" s="57">
        <v>81</v>
      </c>
      <c r="B86" s="523"/>
      <c r="C86" s="54"/>
      <c r="D86" s="56" t="s">
        <v>505</v>
      </c>
      <c r="E86" s="55" t="s">
        <v>457</v>
      </c>
      <c r="F86" s="41" t="s">
        <v>203</v>
      </c>
      <c r="G86" s="51" t="s">
        <v>501</v>
      </c>
      <c r="H86" s="51" t="s">
        <v>580</v>
      </c>
      <c r="I86" s="51" t="s">
        <v>212</v>
      </c>
      <c r="J86" s="41">
        <v>3</v>
      </c>
      <c r="K86" s="41">
        <v>2</v>
      </c>
      <c r="L86" s="41">
        <f t="shared" si="2"/>
        <v>6</v>
      </c>
      <c r="M86" s="51" t="s">
        <v>472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40.5">
      <c r="A87" s="2">
        <v>82</v>
      </c>
      <c r="B87" s="523"/>
      <c r="C87" s="54"/>
      <c r="D87" s="55" t="s">
        <v>505</v>
      </c>
      <c r="E87" s="55" t="s">
        <v>457</v>
      </c>
      <c r="F87" s="41" t="s">
        <v>204</v>
      </c>
      <c r="G87" s="51" t="s">
        <v>496</v>
      </c>
      <c r="H87" s="51" t="s">
        <v>581</v>
      </c>
      <c r="I87" s="51" t="s">
        <v>322</v>
      </c>
      <c r="J87" s="41">
        <v>2</v>
      </c>
      <c r="K87" s="41">
        <v>3</v>
      </c>
      <c r="L87" s="41">
        <f t="shared" si="2"/>
        <v>6</v>
      </c>
      <c r="M87" s="51" t="s">
        <v>218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 ht="27">
      <c r="A88" s="57">
        <v>83</v>
      </c>
      <c r="B88" s="523"/>
      <c r="C88" s="54"/>
      <c r="D88" s="55" t="s">
        <v>514</v>
      </c>
      <c r="E88" s="55" t="s">
        <v>457</v>
      </c>
      <c r="F88" s="41" t="s">
        <v>575</v>
      </c>
      <c r="G88" s="51" t="s">
        <v>576</v>
      </c>
      <c r="H88" s="51" t="s">
        <v>462</v>
      </c>
      <c r="I88" s="51" t="s">
        <v>212</v>
      </c>
      <c r="J88" s="41">
        <v>2</v>
      </c>
      <c r="K88" s="41">
        <v>2</v>
      </c>
      <c r="L88" s="41">
        <f t="shared" si="2"/>
        <v>4</v>
      </c>
      <c r="M88" s="51" t="s">
        <v>219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40.5">
      <c r="A89" s="2">
        <v>84</v>
      </c>
      <c r="B89" s="523"/>
      <c r="C89" s="54"/>
      <c r="D89" s="55" t="s">
        <v>514</v>
      </c>
      <c r="E89" s="55" t="s">
        <v>457</v>
      </c>
      <c r="F89" s="41">
        <v>4.0999999999999996</v>
      </c>
      <c r="G89" s="51" t="s">
        <v>498</v>
      </c>
      <c r="H89" s="51" t="s">
        <v>582</v>
      </c>
      <c r="I89" s="51" t="s">
        <v>212</v>
      </c>
      <c r="J89" s="41">
        <v>2</v>
      </c>
      <c r="K89" s="41">
        <v>4</v>
      </c>
      <c r="L89" s="41">
        <f t="shared" si="2"/>
        <v>8</v>
      </c>
      <c r="M89" s="51" t="s">
        <v>570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7">
      <c r="A90" s="57">
        <v>85</v>
      </c>
      <c r="B90" s="523"/>
      <c r="C90" s="54"/>
      <c r="D90" s="55" t="s">
        <v>514</v>
      </c>
      <c r="E90" s="55" t="s">
        <v>457</v>
      </c>
      <c r="F90" s="41" t="s">
        <v>207</v>
      </c>
      <c r="G90" s="51" t="s">
        <v>520</v>
      </c>
      <c r="H90" s="51" t="s">
        <v>551</v>
      </c>
      <c r="I90" s="51" t="s">
        <v>212</v>
      </c>
      <c r="J90" s="41">
        <v>3</v>
      </c>
      <c r="K90" s="41">
        <v>1</v>
      </c>
      <c r="L90" s="41">
        <f t="shared" si="2"/>
        <v>3</v>
      </c>
      <c r="M90" s="51" t="s">
        <v>522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40.5">
      <c r="A91" s="2">
        <v>86</v>
      </c>
      <c r="B91" s="523"/>
      <c r="C91" s="54" t="s">
        <v>583</v>
      </c>
      <c r="D91" s="56" t="s">
        <v>505</v>
      </c>
      <c r="E91" s="55" t="s">
        <v>457</v>
      </c>
      <c r="F91" s="41" t="s">
        <v>204</v>
      </c>
      <c r="G91" s="51" t="s">
        <v>496</v>
      </c>
      <c r="H91" s="51" t="s">
        <v>533</v>
      </c>
      <c r="I91" s="51" t="s">
        <v>322</v>
      </c>
      <c r="J91" s="41">
        <v>2</v>
      </c>
      <c r="K91" s="41">
        <v>4</v>
      </c>
      <c r="L91" s="41">
        <f t="shared" si="2"/>
        <v>8</v>
      </c>
      <c r="M91" s="51" t="s">
        <v>217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0.5">
      <c r="A92" s="57">
        <v>87</v>
      </c>
      <c r="B92" s="523"/>
      <c r="C92" s="54"/>
      <c r="D92" s="56" t="s">
        <v>505</v>
      </c>
      <c r="E92" s="55" t="s">
        <v>457</v>
      </c>
      <c r="F92" s="41" t="s">
        <v>204</v>
      </c>
      <c r="G92" s="51" t="s">
        <v>496</v>
      </c>
      <c r="H92" s="51" t="s">
        <v>507</v>
      </c>
      <c r="I92" s="51" t="s">
        <v>322</v>
      </c>
      <c r="J92" s="41">
        <v>2</v>
      </c>
      <c r="K92" s="41">
        <v>4</v>
      </c>
      <c r="L92" s="41">
        <f t="shared" si="2"/>
        <v>8</v>
      </c>
      <c r="M92" s="51" t="s">
        <v>220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40.5">
      <c r="A93" s="2">
        <v>88</v>
      </c>
      <c r="B93" s="523"/>
      <c r="C93" s="54"/>
      <c r="D93" s="56" t="s">
        <v>505</v>
      </c>
      <c r="E93" s="55" t="s">
        <v>457</v>
      </c>
      <c r="F93" s="41" t="s">
        <v>204</v>
      </c>
      <c r="G93" s="51" t="s">
        <v>496</v>
      </c>
      <c r="H93" s="51" t="s">
        <v>579</v>
      </c>
      <c r="I93" s="51" t="s">
        <v>322</v>
      </c>
      <c r="J93" s="41">
        <v>2</v>
      </c>
      <c r="K93" s="41">
        <v>4</v>
      </c>
      <c r="L93" s="41">
        <f t="shared" si="2"/>
        <v>8</v>
      </c>
      <c r="M93" s="51" t="s">
        <v>213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7">
      <c r="A94" s="57">
        <v>89</v>
      </c>
      <c r="B94" s="523"/>
      <c r="C94" s="54"/>
      <c r="D94" s="55" t="s">
        <v>505</v>
      </c>
      <c r="E94" s="55" t="s">
        <v>457</v>
      </c>
      <c r="F94" s="41" t="s">
        <v>206</v>
      </c>
      <c r="G94" s="51" t="s">
        <v>511</v>
      </c>
      <c r="H94" s="51" t="s">
        <v>458</v>
      </c>
      <c r="I94" s="51" t="s">
        <v>212</v>
      </c>
      <c r="J94" s="41">
        <v>3</v>
      </c>
      <c r="K94" s="41">
        <v>2</v>
      </c>
      <c r="L94" s="41">
        <f t="shared" si="2"/>
        <v>6</v>
      </c>
      <c r="M94" s="51" t="s">
        <v>512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0.5">
      <c r="A95" s="2">
        <v>90</v>
      </c>
      <c r="B95" s="523"/>
      <c r="C95" s="54"/>
      <c r="D95" s="56" t="s">
        <v>505</v>
      </c>
      <c r="E95" s="55" t="s">
        <v>457</v>
      </c>
      <c r="F95" s="41" t="s">
        <v>205</v>
      </c>
      <c r="G95" s="51" t="s">
        <v>509</v>
      </c>
      <c r="H95" s="51" t="s">
        <v>510</v>
      </c>
      <c r="I95" s="51" t="s">
        <v>500</v>
      </c>
      <c r="J95" s="41">
        <v>3</v>
      </c>
      <c r="K95" s="41">
        <v>2</v>
      </c>
      <c r="L95" s="41">
        <f t="shared" si="2"/>
        <v>6</v>
      </c>
      <c r="M95" s="51" t="s">
        <v>217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7">
      <c r="A96" s="57">
        <v>91</v>
      </c>
      <c r="B96" s="523"/>
      <c r="C96" s="54"/>
      <c r="D96" s="56" t="s">
        <v>505</v>
      </c>
      <c r="E96" s="55" t="s">
        <v>457</v>
      </c>
      <c r="F96" s="41" t="s">
        <v>203</v>
      </c>
      <c r="G96" s="51" t="s">
        <v>501</v>
      </c>
      <c r="H96" s="51" t="s">
        <v>580</v>
      </c>
      <c r="I96" s="51" t="s">
        <v>212</v>
      </c>
      <c r="J96" s="41">
        <v>3</v>
      </c>
      <c r="K96" s="41">
        <v>2</v>
      </c>
      <c r="L96" s="41">
        <f t="shared" si="2"/>
        <v>6</v>
      </c>
      <c r="M96" s="51" t="s">
        <v>472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40.5">
      <c r="A97" s="2">
        <v>92</v>
      </c>
      <c r="B97" s="523"/>
      <c r="C97" s="54"/>
      <c r="D97" s="56" t="s">
        <v>505</v>
      </c>
      <c r="E97" s="55" t="s">
        <v>457</v>
      </c>
      <c r="F97" s="41" t="s">
        <v>204</v>
      </c>
      <c r="G97" s="51" t="s">
        <v>496</v>
      </c>
      <c r="H97" s="51" t="s">
        <v>581</v>
      </c>
      <c r="I97" s="51" t="s">
        <v>322</v>
      </c>
      <c r="J97" s="41">
        <v>2</v>
      </c>
      <c r="K97" s="41">
        <v>3</v>
      </c>
      <c r="L97" s="41">
        <f t="shared" si="2"/>
        <v>6</v>
      </c>
      <c r="M97" s="51" t="s">
        <v>218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7">
      <c r="A98" s="57">
        <v>93</v>
      </c>
      <c r="B98" s="523"/>
      <c r="C98" s="54"/>
      <c r="D98" s="55" t="s">
        <v>514</v>
      </c>
      <c r="E98" s="55" t="s">
        <v>457</v>
      </c>
      <c r="F98" s="41" t="s">
        <v>575</v>
      </c>
      <c r="G98" s="51" t="s">
        <v>576</v>
      </c>
      <c r="H98" s="51" t="s">
        <v>462</v>
      </c>
      <c r="I98" s="51" t="s">
        <v>212</v>
      </c>
      <c r="J98" s="41">
        <v>2</v>
      </c>
      <c r="K98" s="41">
        <v>2</v>
      </c>
      <c r="L98" s="41">
        <f t="shared" si="2"/>
        <v>4</v>
      </c>
      <c r="M98" s="51" t="s">
        <v>584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7">
      <c r="A99" s="2">
        <v>94</v>
      </c>
      <c r="B99" s="523"/>
      <c r="C99" s="54"/>
      <c r="D99" s="55" t="s">
        <v>514</v>
      </c>
      <c r="E99" s="55" t="s">
        <v>457</v>
      </c>
      <c r="F99" s="41" t="s">
        <v>207</v>
      </c>
      <c r="G99" s="51" t="s">
        <v>520</v>
      </c>
      <c r="H99" s="51" t="s">
        <v>551</v>
      </c>
      <c r="I99" s="51" t="s">
        <v>212</v>
      </c>
      <c r="J99" s="41">
        <v>3</v>
      </c>
      <c r="K99" s="41">
        <v>1</v>
      </c>
      <c r="L99" s="41">
        <f t="shared" si="2"/>
        <v>3</v>
      </c>
      <c r="M99" s="51" t="s">
        <v>522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0.5">
      <c r="A100" s="57">
        <v>95</v>
      </c>
      <c r="B100" s="523"/>
      <c r="C100" s="54"/>
      <c r="D100" s="55" t="s">
        <v>527</v>
      </c>
      <c r="E100" s="55" t="s">
        <v>457</v>
      </c>
      <c r="F100" s="41" t="s">
        <v>210</v>
      </c>
      <c r="G100" s="51" t="s">
        <v>539</v>
      </c>
      <c r="H100" s="51" t="s">
        <v>540</v>
      </c>
      <c r="I100" s="51" t="s">
        <v>212</v>
      </c>
      <c r="J100" s="41">
        <v>3</v>
      </c>
      <c r="K100" s="41">
        <v>4</v>
      </c>
      <c r="L100" s="41">
        <f t="shared" si="2"/>
        <v>12</v>
      </c>
      <c r="M100" s="51" t="s">
        <v>585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7">
      <c r="A101" s="2">
        <v>96</v>
      </c>
      <c r="B101" s="523"/>
      <c r="C101" s="54"/>
      <c r="D101" s="56" t="s">
        <v>527</v>
      </c>
      <c r="E101" s="55" t="s">
        <v>457</v>
      </c>
      <c r="F101" s="41" t="s">
        <v>203</v>
      </c>
      <c r="G101" s="51" t="s">
        <v>501</v>
      </c>
      <c r="H101" s="51" t="s">
        <v>586</v>
      </c>
      <c r="I101" s="51" t="s">
        <v>212</v>
      </c>
      <c r="J101" s="41">
        <v>3</v>
      </c>
      <c r="K101" s="41">
        <v>1</v>
      </c>
      <c r="L101" s="41">
        <f t="shared" si="2"/>
        <v>3</v>
      </c>
      <c r="M101" s="51" t="s">
        <v>472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7">
      <c r="A102" s="57">
        <v>97</v>
      </c>
      <c r="B102" s="523"/>
      <c r="C102" s="54"/>
      <c r="D102" s="56" t="s">
        <v>536</v>
      </c>
      <c r="E102" s="55" t="s">
        <v>457</v>
      </c>
      <c r="F102" s="41" t="s">
        <v>205</v>
      </c>
      <c r="G102" s="51" t="s">
        <v>509</v>
      </c>
      <c r="H102" s="51" t="s">
        <v>537</v>
      </c>
      <c r="I102" s="51" t="s">
        <v>212</v>
      </c>
      <c r="J102" s="41">
        <v>4</v>
      </c>
      <c r="K102" s="41">
        <v>2</v>
      </c>
      <c r="L102" s="41">
        <f t="shared" si="2"/>
        <v>8</v>
      </c>
      <c r="M102" s="51" t="s">
        <v>538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0.5">
      <c r="A103" s="2">
        <v>98</v>
      </c>
      <c r="B103" s="523"/>
      <c r="C103" s="54" t="s">
        <v>587</v>
      </c>
      <c r="D103" s="56" t="s">
        <v>527</v>
      </c>
      <c r="E103" s="55" t="s">
        <v>457</v>
      </c>
      <c r="F103" s="41" t="s">
        <v>210</v>
      </c>
      <c r="G103" s="51" t="s">
        <v>539</v>
      </c>
      <c r="H103" s="51" t="s">
        <v>540</v>
      </c>
      <c r="I103" s="51" t="s">
        <v>212</v>
      </c>
      <c r="J103" s="41">
        <v>3</v>
      </c>
      <c r="K103" s="41">
        <v>4</v>
      </c>
      <c r="L103" s="41">
        <f t="shared" si="2"/>
        <v>12</v>
      </c>
      <c r="M103" s="51" t="s">
        <v>585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7">
      <c r="A104" s="57">
        <v>99</v>
      </c>
      <c r="B104" s="523"/>
      <c r="C104" s="54"/>
      <c r="D104" s="55" t="s">
        <v>527</v>
      </c>
      <c r="E104" s="55" t="s">
        <v>457</v>
      </c>
      <c r="F104" s="41" t="s">
        <v>203</v>
      </c>
      <c r="G104" s="51" t="s">
        <v>501</v>
      </c>
      <c r="H104" s="51" t="s">
        <v>586</v>
      </c>
      <c r="I104" s="51" t="s">
        <v>212</v>
      </c>
      <c r="J104" s="41">
        <v>3</v>
      </c>
      <c r="K104" s="41">
        <v>1</v>
      </c>
      <c r="L104" s="41">
        <f t="shared" si="2"/>
        <v>3</v>
      </c>
      <c r="M104" s="51" t="s">
        <v>472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7">
      <c r="A105" s="2">
        <v>100</v>
      </c>
      <c r="B105" s="523"/>
      <c r="C105" s="54"/>
      <c r="D105" s="55" t="s">
        <v>588</v>
      </c>
      <c r="E105" s="55" t="s">
        <v>457</v>
      </c>
      <c r="F105" s="41" t="s">
        <v>205</v>
      </c>
      <c r="G105" s="51" t="s">
        <v>509</v>
      </c>
      <c r="H105" s="51" t="s">
        <v>589</v>
      </c>
      <c r="I105" s="51" t="s">
        <v>212</v>
      </c>
      <c r="J105" s="41">
        <v>3</v>
      </c>
      <c r="K105" s="41">
        <v>3</v>
      </c>
      <c r="L105" s="41">
        <f t="shared" si="2"/>
        <v>9</v>
      </c>
      <c r="M105" s="51" t="s">
        <v>590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7">
      <c r="A106" s="57">
        <v>101</v>
      </c>
      <c r="B106" s="523"/>
      <c r="C106" s="54"/>
      <c r="D106" s="55" t="s">
        <v>588</v>
      </c>
      <c r="E106" s="55" t="s">
        <v>457</v>
      </c>
      <c r="F106" s="41" t="s">
        <v>205</v>
      </c>
      <c r="G106" s="51" t="s">
        <v>509</v>
      </c>
      <c r="H106" s="51" t="s">
        <v>591</v>
      </c>
      <c r="I106" s="51" t="s">
        <v>212</v>
      </c>
      <c r="J106" s="41">
        <v>2</v>
      </c>
      <c r="K106" s="41">
        <v>4</v>
      </c>
      <c r="L106" s="41">
        <f t="shared" si="2"/>
        <v>8</v>
      </c>
      <c r="M106" s="51" t="s">
        <v>592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7">
      <c r="A107" s="2">
        <v>102</v>
      </c>
      <c r="B107" s="523"/>
      <c r="C107" s="54"/>
      <c r="D107" s="55" t="s">
        <v>588</v>
      </c>
      <c r="E107" s="55" t="s">
        <v>457</v>
      </c>
      <c r="F107" s="41" t="s">
        <v>205</v>
      </c>
      <c r="G107" s="51" t="s">
        <v>509</v>
      </c>
      <c r="H107" s="51" t="s">
        <v>593</v>
      </c>
      <c r="I107" s="51" t="s">
        <v>212</v>
      </c>
      <c r="J107" s="41">
        <v>4</v>
      </c>
      <c r="K107" s="41">
        <v>4</v>
      </c>
      <c r="L107" s="41">
        <f t="shared" si="2"/>
        <v>16</v>
      </c>
      <c r="M107" s="51" t="s">
        <v>594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0.5">
      <c r="A108" s="57">
        <v>103</v>
      </c>
      <c r="B108" s="523"/>
      <c r="C108" s="54"/>
      <c r="D108" s="55" t="s">
        <v>588</v>
      </c>
      <c r="E108" s="55" t="s">
        <v>457</v>
      </c>
      <c r="F108" s="41" t="s">
        <v>205</v>
      </c>
      <c r="G108" s="51" t="s">
        <v>509</v>
      </c>
      <c r="H108" s="51" t="s">
        <v>595</v>
      </c>
      <c r="I108" s="51" t="s">
        <v>212</v>
      </c>
      <c r="J108" s="41">
        <v>3</v>
      </c>
      <c r="K108" s="41">
        <v>2</v>
      </c>
      <c r="L108" s="41">
        <f t="shared" si="2"/>
        <v>6</v>
      </c>
      <c r="M108" s="51" t="s">
        <v>596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7">
      <c r="A109" s="2">
        <v>104</v>
      </c>
      <c r="B109" s="524"/>
      <c r="C109" s="54"/>
      <c r="D109" s="56" t="s">
        <v>588</v>
      </c>
      <c r="E109" s="55" t="s">
        <v>457</v>
      </c>
      <c r="F109" s="41" t="s">
        <v>205</v>
      </c>
      <c r="G109" s="51" t="s">
        <v>509</v>
      </c>
      <c r="H109" s="51" t="s">
        <v>597</v>
      </c>
      <c r="I109" s="51" t="s">
        <v>212</v>
      </c>
      <c r="J109" s="41">
        <v>3</v>
      </c>
      <c r="K109" s="41">
        <v>3</v>
      </c>
      <c r="L109" s="41">
        <f t="shared" si="2"/>
        <v>9</v>
      </c>
      <c r="M109" s="51" t="s">
        <v>598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7">
      <c r="A110" s="57">
        <v>105</v>
      </c>
      <c r="B110" s="522" t="s">
        <v>202</v>
      </c>
      <c r="C110" s="54" t="s">
        <v>599</v>
      </c>
      <c r="D110" s="56" t="s">
        <v>600</v>
      </c>
      <c r="E110" s="55" t="s">
        <v>457</v>
      </c>
      <c r="F110" s="41" t="s">
        <v>206</v>
      </c>
      <c r="G110" s="51" t="s">
        <v>511</v>
      </c>
      <c r="H110" s="51" t="s">
        <v>601</v>
      </c>
      <c r="I110" s="51" t="s">
        <v>212</v>
      </c>
      <c r="J110" s="41">
        <v>3</v>
      </c>
      <c r="K110" s="41">
        <v>3</v>
      </c>
      <c r="L110" s="41">
        <f t="shared" si="2"/>
        <v>9</v>
      </c>
      <c r="M110" s="51" t="s">
        <v>512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0.5">
      <c r="A111" s="2">
        <v>106</v>
      </c>
      <c r="B111" s="523"/>
      <c r="C111" s="54"/>
      <c r="D111" s="56" t="s">
        <v>569</v>
      </c>
      <c r="E111" s="55" t="s">
        <v>457</v>
      </c>
      <c r="F111" s="41" t="s">
        <v>602</v>
      </c>
      <c r="G111" s="51" t="s">
        <v>603</v>
      </c>
      <c r="H111" s="51" t="s">
        <v>604</v>
      </c>
      <c r="I111" s="51" t="s">
        <v>212</v>
      </c>
      <c r="J111" s="41">
        <v>4</v>
      </c>
      <c r="K111" s="41">
        <v>2</v>
      </c>
      <c r="L111" s="41">
        <f t="shared" si="2"/>
        <v>8</v>
      </c>
      <c r="M111" s="51" t="s">
        <v>216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7">
      <c r="A112" s="57">
        <v>107</v>
      </c>
      <c r="B112" s="523"/>
      <c r="C112" s="54"/>
      <c r="D112" s="55" t="s">
        <v>569</v>
      </c>
      <c r="E112" s="55" t="s">
        <v>457</v>
      </c>
      <c r="F112" s="41" t="s">
        <v>205</v>
      </c>
      <c r="G112" s="51" t="s">
        <v>509</v>
      </c>
      <c r="H112" s="51" t="s">
        <v>605</v>
      </c>
      <c r="I112" s="51" t="s">
        <v>212</v>
      </c>
      <c r="J112" s="41">
        <v>3</v>
      </c>
      <c r="K112" s="41">
        <v>2</v>
      </c>
      <c r="L112" s="41">
        <f t="shared" si="2"/>
        <v>6</v>
      </c>
      <c r="M112" s="51" t="s">
        <v>606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7">
      <c r="A113" s="2">
        <v>108</v>
      </c>
      <c r="B113" s="523"/>
      <c r="C113" s="54" t="s">
        <v>607</v>
      </c>
      <c r="D113" s="56" t="s">
        <v>569</v>
      </c>
      <c r="E113" s="55" t="s">
        <v>457</v>
      </c>
      <c r="F113" s="41" t="s">
        <v>602</v>
      </c>
      <c r="G113" s="51" t="s">
        <v>603</v>
      </c>
      <c r="H113" s="51" t="s">
        <v>604</v>
      </c>
      <c r="I113" s="51" t="s">
        <v>212</v>
      </c>
      <c r="J113" s="41">
        <v>4</v>
      </c>
      <c r="K113" s="41">
        <v>2</v>
      </c>
      <c r="L113" s="41">
        <f t="shared" si="2"/>
        <v>8</v>
      </c>
      <c r="M113" s="51" t="s">
        <v>608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7">
      <c r="A114" s="57">
        <v>109</v>
      </c>
      <c r="B114" s="523"/>
      <c r="C114" s="54"/>
      <c r="D114" s="56" t="s">
        <v>569</v>
      </c>
      <c r="E114" s="55" t="s">
        <v>457</v>
      </c>
      <c r="F114" s="41" t="s">
        <v>211</v>
      </c>
      <c r="G114" s="51" t="s">
        <v>548</v>
      </c>
      <c r="H114" s="51" t="s">
        <v>605</v>
      </c>
      <c r="I114" s="51" t="s">
        <v>212</v>
      </c>
      <c r="J114" s="41">
        <v>3</v>
      </c>
      <c r="K114" s="41">
        <v>2</v>
      </c>
      <c r="L114" s="41">
        <f t="shared" si="2"/>
        <v>6</v>
      </c>
      <c r="M114" s="51" t="s">
        <v>606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40.5">
      <c r="A115" s="2">
        <v>110</v>
      </c>
      <c r="B115" s="524"/>
      <c r="C115" s="54"/>
      <c r="D115" s="56" t="s">
        <v>569</v>
      </c>
      <c r="E115" s="55" t="s">
        <v>457</v>
      </c>
      <c r="F115" s="41" t="s">
        <v>204</v>
      </c>
      <c r="G115" s="51" t="s">
        <v>496</v>
      </c>
      <c r="H115" s="51" t="s">
        <v>609</v>
      </c>
      <c r="I115" s="51" t="s">
        <v>322</v>
      </c>
      <c r="J115" s="41">
        <v>3</v>
      </c>
      <c r="K115" s="41">
        <v>3</v>
      </c>
      <c r="L115" s="41">
        <f t="shared" si="2"/>
        <v>9</v>
      </c>
      <c r="M115" s="51" t="s">
        <v>610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15" customHeight="1">
      <c r="A116" s="449" t="s">
        <v>184</v>
      </c>
      <c r="B116" s="450"/>
      <c r="C116" s="451"/>
      <c r="D116" s="458" t="s">
        <v>185</v>
      </c>
      <c r="E116" s="459"/>
      <c r="F116" s="460"/>
      <c r="G116" s="461"/>
      <c r="H116" s="461"/>
      <c r="I116" s="461"/>
      <c r="J116" s="461"/>
      <c r="K116" s="461"/>
      <c r="L116" s="461"/>
      <c r="M116" s="462"/>
      <c r="N116" s="48" t="s">
        <v>186</v>
      </c>
      <c r="O116" s="49"/>
      <c r="P116" s="49"/>
      <c r="Q116" s="49"/>
      <c r="R116" s="49"/>
      <c r="S116" s="50"/>
    </row>
    <row r="117" spans="1:19" ht="25.15" customHeight="1">
      <c r="A117" s="452"/>
      <c r="B117" s="453"/>
      <c r="C117" s="454"/>
      <c r="D117" s="458" t="s">
        <v>187</v>
      </c>
      <c r="E117" s="459"/>
      <c r="F117" s="460"/>
      <c r="G117" s="461"/>
      <c r="H117" s="461"/>
      <c r="I117" s="461"/>
      <c r="J117" s="461"/>
      <c r="K117" s="461"/>
      <c r="L117" s="461"/>
      <c r="M117" s="462"/>
      <c r="N117" s="48" t="s">
        <v>186</v>
      </c>
      <c r="O117" s="49"/>
      <c r="P117" s="49"/>
      <c r="Q117" s="49"/>
      <c r="R117" s="49"/>
      <c r="S117" s="50"/>
    </row>
    <row r="118" spans="1:19" ht="25.15" customHeight="1">
      <c r="A118" s="452"/>
      <c r="B118" s="453"/>
      <c r="C118" s="454"/>
      <c r="D118" s="458" t="s">
        <v>129</v>
      </c>
      <c r="E118" s="459"/>
      <c r="F118" s="460"/>
      <c r="G118" s="461"/>
      <c r="H118" s="461"/>
      <c r="I118" s="461"/>
      <c r="J118" s="461"/>
      <c r="K118" s="461"/>
      <c r="L118" s="461"/>
      <c r="M118" s="462"/>
      <c r="N118" s="48" t="s">
        <v>186</v>
      </c>
      <c r="O118" s="49"/>
      <c r="P118" s="49"/>
      <c r="Q118" s="49"/>
      <c r="R118" s="49"/>
      <c r="S118" s="50"/>
    </row>
    <row r="119" spans="1:19" ht="25.15" customHeight="1">
      <c r="A119" s="452"/>
      <c r="B119" s="453"/>
      <c r="C119" s="454"/>
      <c r="D119" s="458" t="s">
        <v>188</v>
      </c>
      <c r="E119" s="459"/>
      <c r="F119" s="460"/>
      <c r="G119" s="461"/>
      <c r="H119" s="461"/>
      <c r="I119" s="461"/>
      <c r="J119" s="461"/>
      <c r="K119" s="461"/>
      <c r="L119" s="461"/>
      <c r="M119" s="462"/>
      <c r="N119" s="48" t="s">
        <v>186</v>
      </c>
      <c r="O119" s="49"/>
      <c r="P119" s="49"/>
      <c r="Q119" s="49"/>
      <c r="R119" s="49"/>
      <c r="S119" s="50"/>
    </row>
    <row r="120" spans="1:19" ht="25.15" customHeight="1">
      <c r="A120" s="455"/>
      <c r="B120" s="456"/>
      <c r="C120" s="457"/>
      <c r="D120" s="458" t="s">
        <v>189</v>
      </c>
      <c r="E120" s="459"/>
      <c r="F120" s="460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A19" zoomScale="85" zoomScaleNormal="85" zoomScaleSheetLayoutView="85" workbookViewId="0">
      <selection activeCell="G13" sqref="G13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675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57">
        <v>1</v>
      </c>
      <c r="B6" s="525" t="s">
        <v>17</v>
      </c>
      <c r="C6" s="54" t="s">
        <v>674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444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676</v>
      </c>
      <c r="S6" s="41" t="s">
        <v>270</v>
      </c>
    </row>
    <row r="7" spans="1:19" ht="52.9" customHeight="1">
      <c r="A7" s="2">
        <v>2</v>
      </c>
      <c r="B7" s="525"/>
      <c r="C7" s="54" t="s">
        <v>673</v>
      </c>
      <c r="D7" s="56" t="s">
        <v>672</v>
      </c>
      <c r="E7" s="55" t="s">
        <v>190</v>
      </c>
      <c r="F7" s="41">
        <v>4.0999999999999996</v>
      </c>
      <c r="G7" s="85" t="s">
        <v>196</v>
      </c>
      <c r="H7" s="54" t="s">
        <v>671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" customHeight="1">
      <c r="A8" s="57">
        <v>3</v>
      </c>
      <c r="B8" s="525"/>
      <c r="C8" s="54" t="s">
        <v>191</v>
      </c>
      <c r="D8" s="56" t="s">
        <v>653</v>
      </c>
      <c r="E8" s="55" t="s">
        <v>190</v>
      </c>
      <c r="F8" s="41">
        <v>4.2</v>
      </c>
      <c r="G8" s="85" t="s">
        <v>197</v>
      </c>
      <c r="H8" s="54" t="s">
        <v>670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" customHeight="1">
      <c r="A9" s="2">
        <v>4</v>
      </c>
      <c r="B9" s="525" t="s">
        <v>669</v>
      </c>
      <c r="C9" s="54" t="s">
        <v>668</v>
      </c>
      <c r="D9" s="55" t="s">
        <v>633</v>
      </c>
      <c r="E9" s="55" t="s">
        <v>667</v>
      </c>
      <c r="F9" s="41">
        <v>1.1000000000000001</v>
      </c>
      <c r="G9" s="84" t="s">
        <v>51</v>
      </c>
      <c r="H9" s="54" t="s">
        <v>666</v>
      </c>
      <c r="I9" s="51" t="s">
        <v>665</v>
      </c>
      <c r="J9" s="55">
        <v>3</v>
      </c>
      <c r="K9" s="55">
        <v>2</v>
      </c>
      <c r="L9" s="41">
        <v>6</v>
      </c>
      <c r="M9" s="53" t="s">
        <v>290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" customHeight="1">
      <c r="A10" s="57">
        <v>5</v>
      </c>
      <c r="B10" s="525"/>
      <c r="C10" s="54" t="s">
        <v>664</v>
      </c>
      <c r="D10" s="56" t="s">
        <v>653</v>
      </c>
      <c r="E10" s="55" t="s">
        <v>190</v>
      </c>
      <c r="F10" s="41">
        <v>1.3</v>
      </c>
      <c r="G10" s="84" t="s">
        <v>195</v>
      </c>
      <c r="H10" s="54" t="s">
        <v>663</v>
      </c>
      <c r="I10" s="51" t="s">
        <v>175</v>
      </c>
      <c r="J10" s="55">
        <v>3</v>
      </c>
      <c r="K10" s="55">
        <v>3</v>
      </c>
      <c r="L10" s="41">
        <v>9</v>
      </c>
      <c r="M10" s="53" t="s">
        <v>394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" customHeight="1">
      <c r="A11" s="2">
        <v>6</v>
      </c>
      <c r="B11" s="525"/>
      <c r="C11" s="54" t="s">
        <v>662</v>
      </c>
      <c r="D11" s="55" t="s">
        <v>659</v>
      </c>
      <c r="E11" s="55" t="s">
        <v>190</v>
      </c>
      <c r="F11" s="41">
        <v>3.3</v>
      </c>
      <c r="G11" s="84" t="s">
        <v>658</v>
      </c>
      <c r="H11" s="54" t="s">
        <v>661</v>
      </c>
      <c r="I11" s="51" t="s">
        <v>656</v>
      </c>
      <c r="J11" s="55">
        <v>2</v>
      </c>
      <c r="K11" s="55">
        <v>3</v>
      </c>
      <c r="L11" s="41">
        <v>6</v>
      </c>
      <c r="M11" s="53" t="s">
        <v>655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" customHeight="1">
      <c r="A12" s="57">
        <v>7</v>
      </c>
      <c r="B12" s="525"/>
      <c r="C12" s="54" t="s">
        <v>660</v>
      </c>
      <c r="D12" s="55" t="s">
        <v>659</v>
      </c>
      <c r="E12" s="55" t="s">
        <v>190</v>
      </c>
      <c r="F12" s="41">
        <v>3.3</v>
      </c>
      <c r="G12" s="84" t="s">
        <v>658</v>
      </c>
      <c r="H12" s="54" t="s">
        <v>657</v>
      </c>
      <c r="I12" s="51" t="s">
        <v>656</v>
      </c>
      <c r="J12" s="55">
        <v>2</v>
      </c>
      <c r="K12" s="55">
        <v>3</v>
      </c>
      <c r="L12" s="41">
        <v>6</v>
      </c>
      <c r="M12" s="53" t="s">
        <v>655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" customHeight="1">
      <c r="A13" s="2">
        <v>8</v>
      </c>
      <c r="B13" s="525"/>
      <c r="C13" s="54" t="s">
        <v>654</v>
      </c>
      <c r="D13" s="56" t="s">
        <v>653</v>
      </c>
      <c r="E13" s="55" t="s">
        <v>190</v>
      </c>
      <c r="F13" s="41">
        <v>1.3</v>
      </c>
      <c r="G13" s="84" t="s">
        <v>195</v>
      </c>
      <c r="H13" s="54" t="s">
        <v>444</v>
      </c>
      <c r="I13" s="51" t="s">
        <v>652</v>
      </c>
      <c r="J13" s="55">
        <v>2</v>
      </c>
      <c r="K13" s="55">
        <v>3</v>
      </c>
      <c r="L13" s="41">
        <v>6</v>
      </c>
      <c r="M13" s="53" t="s">
        <v>651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" customHeight="1">
      <c r="A14" s="57">
        <v>9</v>
      </c>
      <c r="B14" s="525" t="s">
        <v>650</v>
      </c>
      <c r="C14" s="54" t="s">
        <v>649</v>
      </c>
      <c r="D14" s="56" t="s">
        <v>648</v>
      </c>
      <c r="E14" s="55" t="s">
        <v>190</v>
      </c>
      <c r="F14" s="41">
        <v>1.1000000000000001</v>
      </c>
      <c r="G14" s="84" t="s">
        <v>51</v>
      </c>
      <c r="H14" s="54" t="s">
        <v>637</v>
      </c>
      <c r="I14" s="51" t="s">
        <v>201</v>
      </c>
      <c r="J14" s="55">
        <v>2</v>
      </c>
      <c r="K14" s="55">
        <v>2</v>
      </c>
      <c r="L14" s="41">
        <v>4</v>
      </c>
      <c r="M14" s="53" t="s">
        <v>290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" customHeight="1">
      <c r="A15" s="2">
        <v>10</v>
      </c>
      <c r="B15" s="525"/>
      <c r="C15" s="54" t="s">
        <v>647</v>
      </c>
      <c r="D15" s="56" t="s">
        <v>643</v>
      </c>
      <c r="E15" s="55" t="s">
        <v>190</v>
      </c>
      <c r="F15" s="41">
        <v>7.1</v>
      </c>
      <c r="G15" s="85" t="s">
        <v>414</v>
      </c>
      <c r="H15" s="54" t="s">
        <v>646</v>
      </c>
      <c r="I15" s="51" t="s">
        <v>201</v>
      </c>
      <c r="J15" s="55">
        <v>2</v>
      </c>
      <c r="K15" s="55">
        <v>2</v>
      </c>
      <c r="L15" s="41">
        <v>4</v>
      </c>
      <c r="M15" s="53" t="s">
        <v>645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" customHeight="1">
      <c r="A16" s="57">
        <v>11</v>
      </c>
      <c r="B16" s="525"/>
      <c r="C16" s="54" t="s">
        <v>644</v>
      </c>
      <c r="D16" s="56" t="s">
        <v>643</v>
      </c>
      <c r="E16" s="55" t="s">
        <v>190</v>
      </c>
      <c r="F16" s="41">
        <v>1.3</v>
      </c>
      <c r="G16" s="84" t="s">
        <v>195</v>
      </c>
      <c r="H16" s="54" t="s">
        <v>444</v>
      </c>
      <c r="I16" s="51" t="s">
        <v>175</v>
      </c>
      <c r="J16" s="55">
        <v>2</v>
      </c>
      <c r="K16" s="55">
        <v>3</v>
      </c>
      <c r="L16" s="41">
        <v>6</v>
      </c>
      <c r="M16" s="53" t="s">
        <v>394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" customHeight="1">
      <c r="A17" s="2">
        <v>12</v>
      </c>
      <c r="B17" s="525"/>
      <c r="C17" s="54" t="s">
        <v>642</v>
      </c>
      <c r="D17" s="56" t="s">
        <v>192</v>
      </c>
      <c r="E17" s="55" t="s">
        <v>190</v>
      </c>
      <c r="F17" s="41">
        <v>3.4</v>
      </c>
      <c r="G17" s="85" t="s">
        <v>63</v>
      </c>
      <c r="H17" s="54" t="s">
        <v>640</v>
      </c>
      <c r="I17" s="51" t="s">
        <v>201</v>
      </c>
      <c r="J17" s="55">
        <v>2</v>
      </c>
      <c r="K17" s="55">
        <v>2</v>
      </c>
      <c r="L17" s="41">
        <v>4</v>
      </c>
      <c r="M17" s="53" t="s">
        <v>420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" customHeight="1">
      <c r="A18" s="57">
        <v>13</v>
      </c>
      <c r="B18" s="525"/>
      <c r="C18" s="54" t="s">
        <v>641</v>
      </c>
      <c r="D18" s="56" t="s">
        <v>192</v>
      </c>
      <c r="E18" s="55" t="s">
        <v>190</v>
      </c>
      <c r="F18" s="41">
        <v>3.4</v>
      </c>
      <c r="G18" s="85" t="s">
        <v>63</v>
      </c>
      <c r="H18" s="54" t="s">
        <v>640</v>
      </c>
      <c r="I18" s="51" t="s">
        <v>201</v>
      </c>
      <c r="J18" s="55">
        <v>2</v>
      </c>
      <c r="K18" s="55">
        <v>2</v>
      </c>
      <c r="L18" s="41">
        <v>4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" customHeight="1">
      <c r="A19" s="2">
        <v>14</v>
      </c>
      <c r="B19" s="525"/>
      <c r="C19" s="54" t="s">
        <v>639</v>
      </c>
      <c r="D19" s="56" t="s">
        <v>638</v>
      </c>
      <c r="E19" s="55" t="s">
        <v>190</v>
      </c>
      <c r="F19" s="41">
        <v>1.1000000000000001</v>
      </c>
      <c r="G19" s="84" t="s">
        <v>51</v>
      </c>
      <c r="H19" s="54" t="s">
        <v>637</v>
      </c>
      <c r="I19" s="51" t="s">
        <v>201</v>
      </c>
      <c r="J19" s="55">
        <v>2</v>
      </c>
      <c r="K19" s="55">
        <v>2</v>
      </c>
      <c r="L19" s="41">
        <v>4</v>
      </c>
      <c r="M19" s="53" t="s">
        <v>290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" customHeight="1">
      <c r="A20" s="57">
        <v>15</v>
      </c>
      <c r="B20" s="525" t="s">
        <v>636</v>
      </c>
      <c r="C20" s="54" t="s">
        <v>635</v>
      </c>
      <c r="D20" s="55" t="s">
        <v>193</v>
      </c>
      <c r="E20" s="55" t="s">
        <v>190</v>
      </c>
      <c r="F20" s="41">
        <v>1.1000000000000001</v>
      </c>
      <c r="G20" s="84" t="s">
        <v>51</v>
      </c>
      <c r="H20" s="54" t="s">
        <v>198</v>
      </c>
      <c r="I20" s="51" t="s">
        <v>447</v>
      </c>
      <c r="J20" s="55">
        <v>2</v>
      </c>
      <c r="K20" s="55">
        <v>3</v>
      </c>
      <c r="L20" s="41">
        <v>6</v>
      </c>
      <c r="M20" s="53" t="s">
        <v>403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" customHeight="1">
      <c r="A21" s="2">
        <v>16</v>
      </c>
      <c r="B21" s="525"/>
      <c r="C21" s="54" t="s">
        <v>634</v>
      </c>
      <c r="D21" s="55" t="s">
        <v>633</v>
      </c>
      <c r="E21" s="55" t="s">
        <v>190</v>
      </c>
      <c r="F21" s="41">
        <v>5.5</v>
      </c>
      <c r="G21" s="84" t="s">
        <v>78</v>
      </c>
      <c r="H21" s="54" t="s">
        <v>632</v>
      </c>
      <c r="I21" s="51" t="s">
        <v>201</v>
      </c>
      <c r="J21" s="55">
        <v>2</v>
      </c>
      <c r="K21" s="55">
        <v>2</v>
      </c>
      <c r="L21" s="41">
        <v>4</v>
      </c>
      <c r="M21" s="53" t="s">
        <v>631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" customHeight="1">
      <c r="A22" s="57">
        <v>17</v>
      </c>
      <c r="B22" s="525"/>
      <c r="C22" s="54" t="s">
        <v>630</v>
      </c>
      <c r="D22" s="55" t="s">
        <v>392</v>
      </c>
      <c r="E22" s="55" t="s">
        <v>190</v>
      </c>
      <c r="F22" s="41">
        <v>1.3</v>
      </c>
      <c r="G22" s="84" t="s">
        <v>195</v>
      </c>
      <c r="H22" s="54" t="s">
        <v>629</v>
      </c>
      <c r="I22" s="51" t="s">
        <v>175</v>
      </c>
      <c r="J22" s="55">
        <v>2</v>
      </c>
      <c r="K22" s="55">
        <v>3</v>
      </c>
      <c r="L22" s="41">
        <v>6</v>
      </c>
      <c r="M22" s="53" t="s">
        <v>626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" customHeight="1">
      <c r="A23" s="2">
        <v>18</v>
      </c>
      <c r="B23" s="525"/>
      <c r="C23" s="54" t="s">
        <v>628</v>
      </c>
      <c r="D23" s="56" t="s">
        <v>627</v>
      </c>
      <c r="E23" s="55" t="s">
        <v>190</v>
      </c>
      <c r="F23" s="41">
        <v>1.1000000000000001</v>
      </c>
      <c r="G23" s="84" t="s">
        <v>51</v>
      </c>
      <c r="H23" s="54" t="s">
        <v>199</v>
      </c>
      <c r="I23" s="51" t="s">
        <v>175</v>
      </c>
      <c r="J23" s="55">
        <v>2</v>
      </c>
      <c r="K23" s="55">
        <v>3</v>
      </c>
      <c r="L23" s="41">
        <v>6</v>
      </c>
      <c r="M23" s="53" t="s">
        <v>626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" customHeight="1">
      <c r="A24" s="57">
        <v>19</v>
      </c>
      <c r="B24" s="525" t="s">
        <v>625</v>
      </c>
      <c r="C24" s="54" t="s">
        <v>624</v>
      </c>
      <c r="D24" s="55" t="s">
        <v>192</v>
      </c>
      <c r="E24" s="55" t="s">
        <v>190</v>
      </c>
      <c r="F24" s="41">
        <v>2.1</v>
      </c>
      <c r="G24" s="85" t="s">
        <v>57</v>
      </c>
      <c r="H24" s="54" t="s">
        <v>200</v>
      </c>
      <c r="I24" s="51" t="s">
        <v>201</v>
      </c>
      <c r="J24" s="55">
        <v>2</v>
      </c>
      <c r="K24" s="55">
        <v>2</v>
      </c>
      <c r="L24" s="41">
        <v>4</v>
      </c>
      <c r="M24" s="53" t="s">
        <v>428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" customHeight="1">
      <c r="A25" s="2">
        <v>20</v>
      </c>
      <c r="B25" s="525"/>
      <c r="C25" s="54" t="s">
        <v>623</v>
      </c>
      <c r="D25" s="55" t="s">
        <v>192</v>
      </c>
      <c r="E25" s="55" t="s">
        <v>190</v>
      </c>
      <c r="F25" s="41">
        <v>1.2</v>
      </c>
      <c r="G25" s="54" t="s">
        <v>622</v>
      </c>
      <c r="H25" s="54" t="s">
        <v>481</v>
      </c>
      <c r="I25" s="51" t="s">
        <v>482</v>
      </c>
      <c r="J25" s="55">
        <v>2</v>
      </c>
      <c r="K25" s="55">
        <v>2</v>
      </c>
      <c r="L25" s="41">
        <v>4</v>
      </c>
      <c r="M25" s="53" t="s">
        <v>299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" customHeight="1">
      <c r="A26" s="57">
        <v>21</v>
      </c>
      <c r="B26" s="525"/>
      <c r="C26" s="54" t="s">
        <v>621</v>
      </c>
      <c r="D26" s="55" t="s">
        <v>192</v>
      </c>
      <c r="E26" s="55" t="s">
        <v>190</v>
      </c>
      <c r="F26" s="41">
        <v>2.1</v>
      </c>
      <c r="G26" s="85" t="s">
        <v>57</v>
      </c>
      <c r="H26" s="54" t="s">
        <v>200</v>
      </c>
      <c r="I26" s="51" t="s">
        <v>201</v>
      </c>
      <c r="J26" s="55">
        <v>2</v>
      </c>
      <c r="K26" s="55">
        <v>2</v>
      </c>
      <c r="L26" s="41">
        <v>4</v>
      </c>
      <c r="M26" s="53" t="s">
        <v>428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" customHeight="1">
      <c r="A27" s="2">
        <v>22</v>
      </c>
      <c r="B27" s="525" t="s">
        <v>620</v>
      </c>
      <c r="C27" s="54" t="s">
        <v>619</v>
      </c>
      <c r="D27" s="55" t="s">
        <v>194</v>
      </c>
      <c r="E27" s="55" t="s">
        <v>190</v>
      </c>
      <c r="F27" s="41">
        <v>3.2</v>
      </c>
      <c r="G27" s="86" t="s">
        <v>61</v>
      </c>
      <c r="H27" s="54" t="s">
        <v>439</v>
      </c>
      <c r="I27" s="51" t="s">
        <v>485</v>
      </c>
      <c r="J27" s="55">
        <v>2</v>
      </c>
      <c r="K27" s="55">
        <v>2</v>
      </c>
      <c r="L27" s="41">
        <v>4</v>
      </c>
      <c r="M27" s="53" t="s">
        <v>618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" customHeight="1">
      <c r="A28" s="57">
        <v>23</v>
      </c>
      <c r="B28" s="525"/>
      <c r="C28" s="54" t="s">
        <v>617</v>
      </c>
      <c r="D28" s="55" t="s">
        <v>194</v>
      </c>
      <c r="E28" s="55" t="s">
        <v>190</v>
      </c>
      <c r="F28" s="41">
        <v>1.1000000000000001</v>
      </c>
      <c r="G28" s="86" t="s">
        <v>51</v>
      </c>
      <c r="H28" s="54" t="s">
        <v>436</v>
      </c>
      <c r="I28" s="51" t="s">
        <v>201</v>
      </c>
      <c r="J28" s="55">
        <v>2</v>
      </c>
      <c r="K28" s="55">
        <v>2</v>
      </c>
      <c r="L28" s="41">
        <v>4</v>
      </c>
      <c r="M28" s="53" t="s">
        <v>437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" customHeight="1">
      <c r="A29" s="2">
        <v>24</v>
      </c>
      <c r="B29" s="525"/>
      <c r="C29" s="54" t="s">
        <v>616</v>
      </c>
      <c r="D29" s="55" t="s">
        <v>194</v>
      </c>
      <c r="E29" s="55" t="s">
        <v>190</v>
      </c>
      <c r="F29" s="41">
        <v>3.2</v>
      </c>
      <c r="G29" s="86" t="s">
        <v>61</v>
      </c>
      <c r="H29" s="54" t="s">
        <v>439</v>
      </c>
      <c r="I29" s="51" t="s">
        <v>201</v>
      </c>
      <c r="J29" s="55">
        <v>2</v>
      </c>
      <c r="K29" s="55">
        <v>2</v>
      </c>
      <c r="L29" s="41">
        <v>4</v>
      </c>
      <c r="M29" s="53" t="s">
        <v>437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" customHeight="1">
      <c r="A30" s="57">
        <v>25</v>
      </c>
      <c r="B30" s="525"/>
      <c r="C30" s="54" t="s">
        <v>615</v>
      </c>
      <c r="D30" s="55" t="s">
        <v>194</v>
      </c>
      <c r="E30" s="55" t="s">
        <v>190</v>
      </c>
      <c r="F30" s="41">
        <v>1.5</v>
      </c>
      <c r="G30" s="87" t="s">
        <v>614</v>
      </c>
      <c r="H30" s="54" t="s">
        <v>490</v>
      </c>
      <c r="I30" s="51" t="s">
        <v>201</v>
      </c>
      <c r="J30" s="55">
        <v>2</v>
      </c>
      <c r="K30" s="55">
        <v>2</v>
      </c>
      <c r="L30" s="41">
        <v>4</v>
      </c>
      <c r="M30" s="53" t="s">
        <v>491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15" customHeight="1">
      <c r="A31" s="449" t="s">
        <v>184</v>
      </c>
      <c r="B31" s="450"/>
      <c r="C31" s="451"/>
      <c r="D31" s="458" t="s">
        <v>185</v>
      </c>
      <c r="E31" s="459"/>
      <c r="F31" s="460"/>
      <c r="G31" s="461"/>
      <c r="H31" s="461"/>
      <c r="I31" s="461"/>
      <c r="J31" s="461"/>
      <c r="K31" s="461"/>
      <c r="L31" s="461"/>
      <c r="M31" s="462"/>
      <c r="N31" s="48" t="s">
        <v>186</v>
      </c>
      <c r="O31" s="49"/>
      <c r="P31" s="49"/>
      <c r="Q31" s="49"/>
      <c r="R31" s="49"/>
      <c r="S31" s="50"/>
    </row>
    <row r="32" spans="1:19" ht="25.15" customHeight="1">
      <c r="A32" s="452"/>
      <c r="B32" s="453"/>
      <c r="C32" s="454"/>
      <c r="D32" s="458" t="s">
        <v>187</v>
      </c>
      <c r="E32" s="459"/>
      <c r="F32" s="460"/>
      <c r="G32" s="461"/>
      <c r="H32" s="461"/>
      <c r="I32" s="461"/>
      <c r="J32" s="461"/>
      <c r="K32" s="461"/>
      <c r="L32" s="461"/>
      <c r="M32" s="462"/>
      <c r="N32" s="48" t="s">
        <v>186</v>
      </c>
      <c r="O32" s="49"/>
      <c r="P32" s="49"/>
      <c r="Q32" s="49"/>
      <c r="R32" s="49"/>
      <c r="S32" s="50"/>
    </row>
    <row r="33" spans="1:19" ht="25.15" customHeight="1">
      <c r="A33" s="452"/>
      <c r="B33" s="453"/>
      <c r="C33" s="454"/>
      <c r="D33" s="458" t="s">
        <v>129</v>
      </c>
      <c r="E33" s="459"/>
      <c r="F33" s="460"/>
      <c r="G33" s="461"/>
      <c r="H33" s="461"/>
      <c r="I33" s="461"/>
      <c r="J33" s="461"/>
      <c r="K33" s="461"/>
      <c r="L33" s="461"/>
      <c r="M33" s="462"/>
      <c r="N33" s="48" t="s">
        <v>186</v>
      </c>
      <c r="O33" s="49"/>
      <c r="P33" s="49"/>
      <c r="Q33" s="49"/>
      <c r="R33" s="49"/>
      <c r="S33" s="50"/>
    </row>
    <row r="34" spans="1:19" ht="25.15" customHeight="1">
      <c r="A34" s="452"/>
      <c r="B34" s="453"/>
      <c r="C34" s="454"/>
      <c r="D34" s="458" t="s">
        <v>188</v>
      </c>
      <c r="E34" s="459"/>
      <c r="F34" s="460"/>
      <c r="G34" s="461"/>
      <c r="H34" s="461"/>
      <c r="I34" s="461"/>
      <c r="J34" s="461"/>
      <c r="K34" s="461"/>
      <c r="L34" s="461"/>
      <c r="M34" s="462"/>
      <c r="N34" s="48" t="s">
        <v>186</v>
      </c>
      <c r="O34" s="49"/>
      <c r="P34" s="49"/>
      <c r="Q34" s="49"/>
      <c r="R34" s="49"/>
      <c r="S34" s="50"/>
    </row>
    <row r="35" spans="1:19" ht="25.15" customHeight="1">
      <c r="A35" s="455"/>
      <c r="B35" s="456"/>
      <c r="C35" s="457"/>
      <c r="D35" s="458" t="s">
        <v>189</v>
      </c>
      <c r="E35" s="459"/>
      <c r="F35" s="460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D14" sqref="D14"/>
    </sheetView>
  </sheetViews>
  <sheetFormatPr defaultColWidth="9" defaultRowHeight="13.5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713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57">
        <v>1</v>
      </c>
      <c r="B6" s="54" t="s">
        <v>17</v>
      </c>
      <c r="C6" s="88" t="s">
        <v>677</v>
      </c>
      <c r="D6" s="89" t="s">
        <v>392</v>
      </c>
      <c r="E6" s="89" t="s">
        <v>190</v>
      </c>
      <c r="F6" s="41">
        <v>1.3</v>
      </c>
      <c r="G6" s="89" t="s">
        <v>195</v>
      </c>
      <c r="H6" s="90" t="s">
        <v>678</v>
      </c>
      <c r="I6" s="51" t="s">
        <v>175</v>
      </c>
      <c r="J6" s="41">
        <v>4</v>
      </c>
      <c r="K6" s="41">
        <v>4</v>
      </c>
      <c r="L6" s="41">
        <v>16</v>
      </c>
      <c r="M6" s="53" t="s">
        <v>679</v>
      </c>
      <c r="N6" s="41">
        <v>1</v>
      </c>
      <c r="O6" s="41">
        <v>3</v>
      </c>
      <c r="P6" s="41">
        <v>3</v>
      </c>
      <c r="Q6" s="41" t="s">
        <v>269</v>
      </c>
      <c r="R6" s="41" t="s">
        <v>676</v>
      </c>
      <c r="S6" s="41" t="s">
        <v>270</v>
      </c>
    </row>
    <row r="7" spans="1:19" ht="52.9" customHeight="1">
      <c r="A7" s="2">
        <v>2</v>
      </c>
      <c r="B7" s="54" t="s">
        <v>17</v>
      </c>
      <c r="C7" s="88" t="s">
        <v>680</v>
      </c>
      <c r="D7" s="89" t="s">
        <v>392</v>
      </c>
      <c r="E7" s="89" t="s">
        <v>190</v>
      </c>
      <c r="F7" s="41">
        <v>1.4</v>
      </c>
      <c r="G7" s="89" t="s">
        <v>681</v>
      </c>
      <c r="H7" s="90" t="s">
        <v>682</v>
      </c>
      <c r="I7" s="51" t="s">
        <v>175</v>
      </c>
      <c r="J7" s="41">
        <v>2</v>
      </c>
      <c r="K7" s="41">
        <v>2</v>
      </c>
      <c r="L7" s="41">
        <v>4</v>
      </c>
      <c r="M7" s="53" t="s">
        <v>683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" customHeight="1">
      <c r="A8" s="57">
        <v>3</v>
      </c>
      <c r="B8" s="54" t="s">
        <v>17</v>
      </c>
      <c r="C8" s="88" t="s">
        <v>684</v>
      </c>
      <c r="D8" s="91" t="s">
        <v>685</v>
      </c>
      <c r="E8" s="91" t="s">
        <v>190</v>
      </c>
      <c r="F8" s="41">
        <v>7.1</v>
      </c>
      <c r="G8" s="91" t="s">
        <v>414</v>
      </c>
      <c r="H8" s="90" t="s">
        <v>686</v>
      </c>
      <c r="I8" s="51" t="s">
        <v>687</v>
      </c>
      <c r="J8" s="41">
        <v>3</v>
      </c>
      <c r="K8" s="41">
        <v>2</v>
      </c>
      <c r="L8" s="41">
        <v>6</v>
      </c>
      <c r="M8" s="53" t="s">
        <v>688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" customHeight="1">
      <c r="A9" s="2">
        <v>4</v>
      </c>
      <c r="B9" s="54" t="s">
        <v>226</v>
      </c>
      <c r="C9" s="88" t="s">
        <v>689</v>
      </c>
      <c r="D9" s="89" t="s">
        <v>690</v>
      </c>
      <c r="E9" s="89" t="s">
        <v>190</v>
      </c>
      <c r="F9" s="41">
        <v>5.5</v>
      </c>
      <c r="G9" s="89" t="s">
        <v>78</v>
      </c>
      <c r="H9" s="90" t="s">
        <v>691</v>
      </c>
      <c r="I9" s="51" t="s">
        <v>295</v>
      </c>
      <c r="J9" s="41">
        <v>3</v>
      </c>
      <c r="K9" s="41">
        <v>2</v>
      </c>
      <c r="L9" s="41">
        <v>6</v>
      </c>
      <c r="M9" s="53" t="s">
        <v>692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" customHeight="1">
      <c r="A10" s="57">
        <v>5</v>
      </c>
      <c r="B10" s="54" t="s">
        <v>226</v>
      </c>
      <c r="C10" s="88" t="s">
        <v>693</v>
      </c>
      <c r="D10" s="89" t="s">
        <v>694</v>
      </c>
      <c r="E10" s="89" t="s">
        <v>190</v>
      </c>
      <c r="F10" s="41">
        <v>1.5</v>
      </c>
      <c r="G10" s="89" t="s">
        <v>695</v>
      </c>
      <c r="H10" s="90" t="s">
        <v>696</v>
      </c>
      <c r="I10" s="51" t="s">
        <v>697</v>
      </c>
      <c r="J10" s="41">
        <v>2</v>
      </c>
      <c r="K10" s="41">
        <v>2</v>
      </c>
      <c r="L10" s="41">
        <v>4</v>
      </c>
      <c r="M10" s="53" t="s">
        <v>698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" customHeight="1">
      <c r="A11" s="2">
        <v>6</v>
      </c>
      <c r="B11" s="54" t="s">
        <v>227</v>
      </c>
      <c r="C11" s="88" t="s">
        <v>699</v>
      </c>
      <c r="D11" s="89" t="s">
        <v>192</v>
      </c>
      <c r="E11" s="89" t="s">
        <v>190</v>
      </c>
      <c r="F11" s="41">
        <v>2.1</v>
      </c>
      <c r="G11" s="89" t="s">
        <v>700</v>
      </c>
      <c r="H11" s="90" t="s">
        <v>701</v>
      </c>
      <c r="I11" s="51" t="s">
        <v>295</v>
      </c>
      <c r="J11" s="41">
        <v>2</v>
      </c>
      <c r="K11" s="41">
        <v>3</v>
      </c>
      <c r="L11" s="41">
        <v>6</v>
      </c>
      <c r="M11" s="53" t="s">
        <v>702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" customHeight="1">
      <c r="A12" s="57">
        <v>7</v>
      </c>
      <c r="B12" s="54" t="s">
        <v>227</v>
      </c>
      <c r="C12" s="88" t="s">
        <v>703</v>
      </c>
      <c r="D12" s="89" t="s">
        <v>690</v>
      </c>
      <c r="E12" s="91" t="s">
        <v>190</v>
      </c>
      <c r="F12" s="41">
        <v>5.5</v>
      </c>
      <c r="G12" s="69" t="s">
        <v>78</v>
      </c>
      <c r="H12" s="90" t="s">
        <v>691</v>
      </c>
      <c r="I12" s="51" t="s">
        <v>295</v>
      </c>
      <c r="J12" s="41">
        <v>3</v>
      </c>
      <c r="K12" s="41">
        <v>2</v>
      </c>
      <c r="L12" s="41">
        <v>6</v>
      </c>
      <c r="M12" s="53" t="s">
        <v>692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" customHeight="1">
      <c r="A13" s="2">
        <v>8</v>
      </c>
      <c r="B13" s="54" t="s">
        <v>202</v>
      </c>
      <c r="C13" s="88" t="s">
        <v>704</v>
      </c>
      <c r="D13" s="89" t="s">
        <v>705</v>
      </c>
      <c r="E13" s="89" t="s">
        <v>190</v>
      </c>
      <c r="F13" s="41">
        <v>1.1000000000000001</v>
      </c>
      <c r="G13" s="89" t="s">
        <v>706</v>
      </c>
      <c r="H13" s="90" t="s">
        <v>707</v>
      </c>
      <c r="I13" s="51" t="s">
        <v>708</v>
      </c>
      <c r="J13" s="41">
        <v>2</v>
      </c>
      <c r="K13" s="41">
        <v>3</v>
      </c>
      <c r="L13" s="41">
        <v>6</v>
      </c>
      <c r="M13" s="53" t="s">
        <v>709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" customHeight="1">
      <c r="A14" s="57">
        <v>9</v>
      </c>
      <c r="B14" s="54" t="s">
        <v>202</v>
      </c>
      <c r="C14" s="88" t="s">
        <v>710</v>
      </c>
      <c r="D14" s="89" t="s">
        <v>705</v>
      </c>
      <c r="E14" s="89" t="s">
        <v>190</v>
      </c>
      <c r="F14" s="41">
        <v>1.4</v>
      </c>
      <c r="G14" s="89" t="s">
        <v>681</v>
      </c>
      <c r="H14" s="90" t="s">
        <v>711</v>
      </c>
      <c r="I14" s="51" t="s">
        <v>708</v>
      </c>
      <c r="J14" s="41">
        <v>2</v>
      </c>
      <c r="K14" s="41">
        <v>3</v>
      </c>
      <c r="L14" s="41">
        <v>6</v>
      </c>
      <c r="M14" s="53" t="s">
        <v>712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15" customHeight="1">
      <c r="A15" s="449" t="s">
        <v>184</v>
      </c>
      <c r="B15" s="450"/>
      <c r="C15" s="451"/>
      <c r="D15" s="458" t="s">
        <v>185</v>
      </c>
      <c r="E15" s="459"/>
      <c r="F15" s="460"/>
      <c r="G15" s="461"/>
      <c r="H15" s="461"/>
      <c r="I15" s="461"/>
      <c r="J15" s="461"/>
      <c r="K15" s="461"/>
      <c r="L15" s="461"/>
      <c r="M15" s="462"/>
      <c r="N15" s="48" t="s">
        <v>186</v>
      </c>
      <c r="O15" s="49"/>
      <c r="P15" s="49"/>
      <c r="Q15" s="49"/>
      <c r="R15" s="49"/>
      <c r="S15" s="50"/>
    </row>
    <row r="16" spans="1:19" ht="25.15" customHeight="1">
      <c r="A16" s="452"/>
      <c r="B16" s="453"/>
      <c r="C16" s="454"/>
      <c r="D16" s="458" t="s">
        <v>187</v>
      </c>
      <c r="E16" s="459"/>
      <c r="F16" s="460"/>
      <c r="G16" s="461"/>
      <c r="H16" s="461"/>
      <c r="I16" s="461"/>
      <c r="J16" s="461"/>
      <c r="K16" s="461"/>
      <c r="L16" s="461"/>
      <c r="M16" s="462"/>
      <c r="N16" s="48" t="s">
        <v>186</v>
      </c>
      <c r="O16" s="49"/>
      <c r="P16" s="49"/>
      <c r="Q16" s="49"/>
      <c r="R16" s="49"/>
      <c r="S16" s="50"/>
    </row>
    <row r="17" spans="1:19" ht="25.15" customHeight="1">
      <c r="A17" s="452"/>
      <c r="B17" s="453"/>
      <c r="C17" s="454"/>
      <c r="D17" s="458" t="s">
        <v>129</v>
      </c>
      <c r="E17" s="459"/>
      <c r="F17" s="460"/>
      <c r="G17" s="461"/>
      <c r="H17" s="461"/>
      <c r="I17" s="461"/>
      <c r="J17" s="461"/>
      <c r="K17" s="461"/>
      <c r="L17" s="461"/>
      <c r="M17" s="462"/>
      <c r="N17" s="48" t="s">
        <v>186</v>
      </c>
      <c r="O17" s="49"/>
      <c r="P17" s="49"/>
      <c r="Q17" s="49"/>
      <c r="R17" s="49"/>
      <c r="S17" s="50"/>
    </row>
    <row r="18" spans="1:19" ht="25.15" customHeight="1">
      <c r="A18" s="452"/>
      <c r="B18" s="453"/>
      <c r="C18" s="454"/>
      <c r="D18" s="458" t="s">
        <v>188</v>
      </c>
      <c r="E18" s="459"/>
      <c r="F18" s="460"/>
      <c r="G18" s="461"/>
      <c r="H18" s="461"/>
      <c r="I18" s="461"/>
      <c r="J18" s="461"/>
      <c r="K18" s="461"/>
      <c r="L18" s="461"/>
      <c r="M18" s="462"/>
      <c r="N18" s="48" t="s">
        <v>186</v>
      </c>
      <c r="O18" s="49"/>
      <c r="P18" s="49"/>
      <c r="Q18" s="49"/>
      <c r="R18" s="49"/>
      <c r="S18" s="50"/>
    </row>
    <row r="19" spans="1:19" ht="25.15" customHeight="1">
      <c r="A19" s="455"/>
      <c r="B19" s="456"/>
      <c r="C19" s="457"/>
      <c r="D19" s="458" t="s">
        <v>189</v>
      </c>
      <c r="E19" s="459"/>
      <c r="F19" s="460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945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75" t="s">
        <v>17</v>
      </c>
      <c r="C6" s="80" t="s">
        <v>925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716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>
      <c r="A7" s="2">
        <v>2</v>
      </c>
      <c r="B7" s="75" t="s">
        <v>17</v>
      </c>
      <c r="C7" s="80" t="s">
        <v>926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721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927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928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729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226</v>
      </c>
      <c r="C10" s="80" t="s">
        <v>929</v>
      </c>
      <c r="D10" s="41" t="s">
        <v>457</v>
      </c>
      <c r="E10" s="41" t="s">
        <v>457</v>
      </c>
      <c r="F10" s="41">
        <v>1.4</v>
      </c>
      <c r="G10" s="82" t="s">
        <v>715</v>
      </c>
      <c r="H10" s="96" t="s">
        <v>930</v>
      </c>
      <c r="I10" s="51" t="s">
        <v>734</v>
      </c>
      <c r="J10" s="76">
        <v>2</v>
      </c>
      <c r="K10" s="76">
        <v>2</v>
      </c>
      <c r="L10" s="41">
        <f t="shared" si="0"/>
        <v>4</v>
      </c>
      <c r="M10" s="82" t="s">
        <v>931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226</v>
      </c>
      <c r="C11" s="80" t="s">
        <v>932</v>
      </c>
      <c r="D11" s="41" t="s">
        <v>569</v>
      </c>
      <c r="E11" s="41" t="s">
        <v>457</v>
      </c>
      <c r="F11" s="41">
        <v>3.4</v>
      </c>
      <c r="G11" s="82" t="s">
        <v>732</v>
      </c>
      <c r="H11" s="96" t="s">
        <v>733</v>
      </c>
      <c r="I11" s="51" t="s">
        <v>734</v>
      </c>
      <c r="J11" s="76">
        <v>3</v>
      </c>
      <c r="K11" s="76">
        <v>1</v>
      </c>
      <c r="L11" s="41">
        <f t="shared" si="0"/>
        <v>3</v>
      </c>
      <c r="M11" s="82" t="s">
        <v>735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226</v>
      </c>
      <c r="C12" s="80" t="s">
        <v>933</v>
      </c>
      <c r="D12" s="41" t="s">
        <v>737</v>
      </c>
      <c r="E12" s="41" t="s">
        <v>457</v>
      </c>
      <c r="F12" s="41">
        <v>1.3</v>
      </c>
      <c r="G12" s="82" t="s">
        <v>715</v>
      </c>
      <c r="H12" s="96" t="s">
        <v>738</v>
      </c>
      <c r="I12" s="51" t="s">
        <v>734</v>
      </c>
      <c r="J12" s="76">
        <v>2</v>
      </c>
      <c r="K12" s="76">
        <v>3</v>
      </c>
      <c r="L12" s="41">
        <f t="shared" si="0"/>
        <v>6</v>
      </c>
      <c r="M12" s="82" t="s">
        <v>739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226</v>
      </c>
      <c r="C13" s="80" t="s">
        <v>934</v>
      </c>
      <c r="D13" s="41" t="s">
        <v>569</v>
      </c>
      <c r="E13" s="41" t="s">
        <v>457</v>
      </c>
      <c r="F13" s="41">
        <v>7.3</v>
      </c>
      <c r="G13" s="82" t="s">
        <v>741</v>
      </c>
      <c r="H13" s="96" t="s">
        <v>742</v>
      </c>
      <c r="I13" s="51" t="s">
        <v>734</v>
      </c>
      <c r="J13" s="76">
        <v>3</v>
      </c>
      <c r="K13" s="76">
        <v>1</v>
      </c>
      <c r="L13" s="41">
        <f t="shared" si="0"/>
        <v>3</v>
      </c>
      <c r="M13" s="82" t="s">
        <v>743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" customHeight="1">
      <c r="A14" s="2">
        <v>9</v>
      </c>
      <c r="B14" s="75" t="s">
        <v>226</v>
      </c>
      <c r="C14" s="80" t="s">
        <v>935</v>
      </c>
      <c r="D14" s="41" t="s">
        <v>753</v>
      </c>
      <c r="E14" s="41" t="s">
        <v>457</v>
      </c>
      <c r="F14" s="41">
        <v>1.1000000000000001</v>
      </c>
      <c r="G14" s="82" t="s">
        <v>715</v>
      </c>
      <c r="H14" s="96" t="s">
        <v>936</v>
      </c>
      <c r="I14" s="51" t="s">
        <v>734</v>
      </c>
      <c r="J14" s="76">
        <v>3</v>
      </c>
      <c r="K14" s="76">
        <v>1</v>
      </c>
      <c r="L14" s="41">
        <f t="shared" si="0"/>
        <v>3</v>
      </c>
      <c r="M14" s="82" t="s">
        <v>755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" customHeight="1">
      <c r="A15" s="2">
        <v>10</v>
      </c>
      <c r="B15" s="75" t="s">
        <v>226</v>
      </c>
      <c r="C15" s="80" t="s">
        <v>937</v>
      </c>
      <c r="D15" s="41" t="s">
        <v>753</v>
      </c>
      <c r="E15" s="41" t="s">
        <v>457</v>
      </c>
      <c r="F15" s="41">
        <v>5.5</v>
      </c>
      <c r="G15" s="82" t="s">
        <v>757</v>
      </c>
      <c r="H15" s="96" t="s">
        <v>758</v>
      </c>
      <c r="I15" s="51" t="s">
        <v>759</v>
      </c>
      <c r="J15" s="78">
        <v>3</v>
      </c>
      <c r="K15" s="78">
        <v>1</v>
      </c>
      <c r="L15" s="41">
        <f t="shared" si="0"/>
        <v>3</v>
      </c>
      <c r="M15" s="82" t="s">
        <v>760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226</v>
      </c>
      <c r="C16" s="80" t="s">
        <v>938</v>
      </c>
      <c r="D16" s="41" t="s">
        <v>748</v>
      </c>
      <c r="E16" s="41" t="s">
        <v>457</v>
      </c>
      <c r="F16" s="41">
        <v>1.3</v>
      </c>
      <c r="G16" s="82" t="s">
        <v>715</v>
      </c>
      <c r="H16" s="96" t="s">
        <v>749</v>
      </c>
      <c r="I16" s="51" t="s">
        <v>750</v>
      </c>
      <c r="J16" s="78">
        <v>2</v>
      </c>
      <c r="K16" s="78">
        <v>2</v>
      </c>
      <c r="L16" s="41">
        <f t="shared" si="0"/>
        <v>4</v>
      </c>
      <c r="M16" s="82" t="s">
        <v>751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" customHeight="1">
      <c r="A17" s="2">
        <v>12</v>
      </c>
      <c r="B17" s="75" t="s">
        <v>226</v>
      </c>
      <c r="C17" s="80" t="s">
        <v>939</v>
      </c>
      <c r="D17" s="41" t="s">
        <v>569</v>
      </c>
      <c r="E17" s="41" t="s">
        <v>940</v>
      </c>
      <c r="F17" s="41">
        <v>5.4</v>
      </c>
      <c r="G17" s="82" t="s">
        <v>757</v>
      </c>
      <c r="H17" s="96" t="s">
        <v>941</v>
      </c>
      <c r="I17" s="51" t="s">
        <v>942</v>
      </c>
      <c r="J17" s="78">
        <v>3</v>
      </c>
      <c r="K17" s="78">
        <v>1</v>
      </c>
      <c r="L17" s="41">
        <f t="shared" si="0"/>
        <v>3</v>
      </c>
      <c r="M17" s="82" t="s">
        <v>943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" customHeight="1">
      <c r="A18" s="2">
        <v>13</v>
      </c>
      <c r="B18" s="75" t="s">
        <v>226</v>
      </c>
      <c r="C18" s="80" t="s">
        <v>766</v>
      </c>
      <c r="D18" s="41" t="s">
        <v>569</v>
      </c>
      <c r="E18" s="41" t="s">
        <v>457</v>
      </c>
      <c r="F18" s="41">
        <v>3.4</v>
      </c>
      <c r="G18" s="81" t="s">
        <v>732</v>
      </c>
      <c r="H18" s="96" t="s">
        <v>767</v>
      </c>
      <c r="I18" s="51" t="s">
        <v>734</v>
      </c>
      <c r="J18" s="78">
        <v>3</v>
      </c>
      <c r="K18" s="78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" customHeight="1">
      <c r="A19" s="2">
        <v>14</v>
      </c>
      <c r="B19" s="75" t="s">
        <v>226</v>
      </c>
      <c r="C19" s="80" t="s">
        <v>769</v>
      </c>
      <c r="D19" s="41" t="s">
        <v>569</v>
      </c>
      <c r="E19" s="41" t="s">
        <v>457</v>
      </c>
      <c r="F19" s="2">
        <v>3.2</v>
      </c>
      <c r="G19" s="92" t="s">
        <v>732</v>
      </c>
      <c r="H19" s="96" t="s">
        <v>770</v>
      </c>
      <c r="I19" s="93" t="s">
        <v>734</v>
      </c>
      <c r="J19" s="78">
        <v>3</v>
      </c>
      <c r="K19" s="78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" customHeight="1">
      <c r="A20" s="2">
        <v>15</v>
      </c>
      <c r="B20" s="75" t="s">
        <v>226</v>
      </c>
      <c r="C20" s="80" t="s">
        <v>772</v>
      </c>
      <c r="D20" s="41" t="s">
        <v>457</v>
      </c>
      <c r="E20" s="41" t="s">
        <v>924</v>
      </c>
      <c r="F20" s="41">
        <v>3.3</v>
      </c>
      <c r="G20" s="81" t="s">
        <v>732</v>
      </c>
      <c r="H20" s="96" t="s">
        <v>773</v>
      </c>
      <c r="I20" s="51" t="s">
        <v>774</v>
      </c>
      <c r="J20" s="78">
        <v>3</v>
      </c>
      <c r="K20" s="78">
        <v>1</v>
      </c>
      <c r="L20" s="41">
        <f t="shared" si="0"/>
        <v>3</v>
      </c>
      <c r="M20" s="81" t="s">
        <v>775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" customHeight="1">
      <c r="A21" s="2">
        <v>16</v>
      </c>
      <c r="B21" s="75" t="s">
        <v>226</v>
      </c>
      <c r="C21" s="80" t="s">
        <v>776</v>
      </c>
      <c r="D21" s="41" t="s">
        <v>457</v>
      </c>
      <c r="E21" s="41" t="s">
        <v>457</v>
      </c>
      <c r="F21" s="41">
        <v>1.5</v>
      </c>
      <c r="G21" s="82" t="s">
        <v>715</v>
      </c>
      <c r="H21" s="96" t="s">
        <v>777</v>
      </c>
      <c r="I21" s="51" t="s">
        <v>734</v>
      </c>
      <c r="J21" s="78">
        <v>2</v>
      </c>
      <c r="K21" s="78">
        <v>2</v>
      </c>
      <c r="L21" s="41">
        <f t="shared" si="0"/>
        <v>4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" customHeight="1">
      <c r="A22" s="2">
        <v>17</v>
      </c>
      <c r="B22" s="75" t="s">
        <v>227</v>
      </c>
      <c r="C22" s="80" t="s">
        <v>1681</v>
      </c>
      <c r="D22" s="41" t="s">
        <v>192</v>
      </c>
      <c r="E22" s="41" t="s">
        <v>279</v>
      </c>
      <c r="F22" s="41">
        <v>1.3</v>
      </c>
      <c r="G22" s="81" t="s">
        <v>53</v>
      </c>
      <c r="H22" s="58" t="s">
        <v>1682</v>
      </c>
      <c r="I22" s="51" t="s">
        <v>1683</v>
      </c>
      <c r="J22" s="41">
        <v>4</v>
      </c>
      <c r="K22" s="41">
        <v>4</v>
      </c>
      <c r="L22" s="41">
        <v>16</v>
      </c>
      <c r="M22" s="51" t="s">
        <v>1684</v>
      </c>
      <c r="N22" s="41">
        <v>2</v>
      </c>
      <c r="O22" s="41">
        <v>2</v>
      </c>
      <c r="P22" s="41">
        <v>4</v>
      </c>
      <c r="Q22" s="74" t="s">
        <v>179</v>
      </c>
      <c r="R22" s="74" t="s">
        <v>1685</v>
      </c>
      <c r="S22" s="74" t="s">
        <v>281</v>
      </c>
    </row>
    <row r="23" spans="1:19" ht="52.9" customHeight="1">
      <c r="A23" s="2">
        <v>18</v>
      </c>
      <c r="B23" s="75" t="s">
        <v>227</v>
      </c>
      <c r="C23" s="80" t="s">
        <v>1657</v>
      </c>
      <c r="D23" s="41" t="s">
        <v>375</v>
      </c>
      <c r="E23" s="41" t="s">
        <v>279</v>
      </c>
      <c r="F23" s="41">
        <v>3.4</v>
      </c>
      <c r="G23" s="81" t="s">
        <v>376</v>
      </c>
      <c r="H23" s="58" t="s">
        <v>377</v>
      </c>
      <c r="I23" s="51" t="s">
        <v>1686</v>
      </c>
      <c r="J23" s="41">
        <v>2</v>
      </c>
      <c r="K23" s="41">
        <v>2</v>
      </c>
      <c r="L23" s="41">
        <v>4</v>
      </c>
      <c r="M23" s="51" t="s">
        <v>1687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" customHeight="1">
      <c r="A24" s="2">
        <v>19</v>
      </c>
      <c r="B24" s="75" t="s">
        <v>202</v>
      </c>
      <c r="C24" s="80" t="s">
        <v>1688</v>
      </c>
      <c r="D24" s="41" t="s">
        <v>192</v>
      </c>
      <c r="E24" s="41" t="s">
        <v>279</v>
      </c>
      <c r="F24" s="41">
        <v>1.4</v>
      </c>
      <c r="G24" s="81" t="s">
        <v>54</v>
      </c>
      <c r="H24" s="58" t="s">
        <v>381</v>
      </c>
      <c r="I24" s="82" t="s">
        <v>382</v>
      </c>
      <c r="J24" s="41">
        <v>2</v>
      </c>
      <c r="K24" s="41">
        <v>2</v>
      </c>
      <c r="L24" s="41">
        <v>4</v>
      </c>
      <c r="M24" s="82" t="s">
        <v>383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" customHeight="1">
      <c r="A25" s="2">
        <v>20</v>
      </c>
      <c r="B25" s="75" t="s">
        <v>202</v>
      </c>
      <c r="C25" s="80" t="s">
        <v>384</v>
      </c>
      <c r="D25" s="41" t="s">
        <v>385</v>
      </c>
      <c r="E25" s="41" t="s">
        <v>279</v>
      </c>
      <c r="F25" s="41">
        <v>1.4</v>
      </c>
      <c r="G25" s="81" t="s">
        <v>54</v>
      </c>
      <c r="H25" s="58" t="s">
        <v>386</v>
      </c>
      <c r="I25" s="51" t="s">
        <v>387</v>
      </c>
      <c r="J25" s="41">
        <v>2</v>
      </c>
      <c r="K25" s="41">
        <v>2</v>
      </c>
      <c r="L25" s="41">
        <v>4</v>
      </c>
      <c r="M25" s="82" t="s">
        <v>1689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15" customHeight="1">
      <c r="A26" s="449" t="s">
        <v>184</v>
      </c>
      <c r="B26" s="450"/>
      <c r="C26" s="451"/>
      <c r="D26" s="458" t="s">
        <v>185</v>
      </c>
      <c r="E26" s="459"/>
      <c r="F26" s="460"/>
      <c r="G26" s="461"/>
      <c r="H26" s="461"/>
      <c r="I26" s="461"/>
      <c r="J26" s="461"/>
      <c r="K26" s="461"/>
      <c r="L26" s="461"/>
      <c r="M26" s="462"/>
      <c r="N26" s="48" t="s">
        <v>186</v>
      </c>
      <c r="O26" s="49"/>
      <c r="P26" s="49"/>
      <c r="Q26" s="49"/>
      <c r="R26" s="49"/>
      <c r="S26" s="50"/>
    </row>
    <row r="27" spans="1:19" ht="25.15" customHeight="1">
      <c r="A27" s="452"/>
      <c r="B27" s="453"/>
      <c r="C27" s="454"/>
      <c r="D27" s="458" t="s">
        <v>187</v>
      </c>
      <c r="E27" s="459"/>
      <c r="F27" s="460"/>
      <c r="G27" s="461"/>
      <c r="H27" s="461"/>
      <c r="I27" s="461"/>
      <c r="J27" s="461"/>
      <c r="K27" s="461"/>
      <c r="L27" s="461"/>
      <c r="M27" s="462"/>
      <c r="N27" s="48" t="s">
        <v>186</v>
      </c>
      <c r="O27" s="49"/>
      <c r="P27" s="49"/>
      <c r="Q27" s="49"/>
      <c r="R27" s="49"/>
      <c r="S27" s="50"/>
    </row>
    <row r="28" spans="1:19" ht="25.15" customHeight="1">
      <c r="A28" s="452"/>
      <c r="B28" s="453"/>
      <c r="C28" s="454"/>
      <c r="D28" s="458" t="s">
        <v>129</v>
      </c>
      <c r="E28" s="459"/>
      <c r="F28" s="460"/>
      <c r="G28" s="461"/>
      <c r="H28" s="461"/>
      <c r="I28" s="461"/>
      <c r="J28" s="461"/>
      <c r="K28" s="461"/>
      <c r="L28" s="461"/>
      <c r="M28" s="462"/>
      <c r="N28" s="48" t="s">
        <v>186</v>
      </c>
      <c r="O28" s="49"/>
      <c r="P28" s="49"/>
      <c r="Q28" s="49"/>
      <c r="R28" s="49"/>
      <c r="S28" s="50"/>
    </row>
    <row r="29" spans="1:19" ht="25.15" customHeight="1">
      <c r="A29" s="452"/>
      <c r="B29" s="453"/>
      <c r="C29" s="454"/>
      <c r="D29" s="458" t="s">
        <v>188</v>
      </c>
      <c r="E29" s="459"/>
      <c r="F29" s="460"/>
      <c r="G29" s="461"/>
      <c r="H29" s="461"/>
      <c r="I29" s="461"/>
      <c r="J29" s="461"/>
      <c r="K29" s="461"/>
      <c r="L29" s="461"/>
      <c r="M29" s="462"/>
      <c r="N29" s="48" t="s">
        <v>186</v>
      </c>
      <c r="O29" s="49"/>
      <c r="P29" s="49"/>
      <c r="Q29" s="49"/>
      <c r="R29" s="49"/>
      <c r="S29" s="50"/>
    </row>
    <row r="30" spans="1:19" ht="25.15" customHeight="1">
      <c r="A30" s="455"/>
      <c r="B30" s="456"/>
      <c r="C30" s="457"/>
      <c r="D30" s="458" t="s">
        <v>189</v>
      </c>
      <c r="E30" s="459"/>
      <c r="F30" s="460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C14" sqref="C14"/>
    </sheetView>
  </sheetViews>
  <sheetFormatPr defaultColWidth="9" defaultRowHeight="13.5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946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75" t="s">
        <v>17</v>
      </c>
      <c r="C6" s="80" t="s">
        <v>779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780</v>
      </c>
      <c r="I6" s="72" t="s">
        <v>175</v>
      </c>
      <c r="J6" s="76">
        <v>2</v>
      </c>
      <c r="K6" s="76">
        <v>3</v>
      </c>
      <c r="L6" s="41">
        <f t="shared" ref="L6:L21" si="0">J6*K6</f>
        <v>6</v>
      </c>
      <c r="M6" s="72" t="s">
        <v>176</v>
      </c>
      <c r="N6" s="94">
        <v>1</v>
      </c>
      <c r="O6" s="94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>
      <c r="A7" s="2">
        <v>2</v>
      </c>
      <c r="B7" s="75" t="s">
        <v>17</v>
      </c>
      <c r="C7" s="80" t="s">
        <v>781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782</v>
      </c>
      <c r="I7" s="72" t="s">
        <v>175</v>
      </c>
      <c r="J7" s="76">
        <v>2</v>
      </c>
      <c r="K7" s="76">
        <v>3</v>
      </c>
      <c r="L7" s="41">
        <f t="shared" si="0"/>
        <v>6</v>
      </c>
      <c r="M7" s="72" t="s">
        <v>783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784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785</v>
      </c>
      <c r="I8" s="72" t="s">
        <v>786</v>
      </c>
      <c r="J8" s="76">
        <v>2</v>
      </c>
      <c r="K8" s="76">
        <v>2</v>
      </c>
      <c r="L8" s="41">
        <f t="shared" si="0"/>
        <v>4</v>
      </c>
      <c r="M8" s="72" t="s">
        <v>787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788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789</v>
      </c>
      <c r="I9" s="72" t="s">
        <v>786</v>
      </c>
      <c r="J9" s="76">
        <v>2</v>
      </c>
      <c r="K9" s="76">
        <v>2</v>
      </c>
      <c r="L9" s="41">
        <f t="shared" si="0"/>
        <v>4</v>
      </c>
      <c r="M9" s="72" t="s">
        <v>790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226</v>
      </c>
      <c r="C10" s="80" t="s">
        <v>791</v>
      </c>
      <c r="D10" s="41" t="s">
        <v>569</v>
      </c>
      <c r="E10" s="41" t="s">
        <v>792</v>
      </c>
      <c r="F10" s="41">
        <v>5.4</v>
      </c>
      <c r="G10" s="82" t="s">
        <v>757</v>
      </c>
      <c r="H10" s="96" t="s">
        <v>793</v>
      </c>
      <c r="I10" s="72" t="s">
        <v>794</v>
      </c>
      <c r="J10" s="76">
        <v>2</v>
      </c>
      <c r="K10" s="76">
        <v>2</v>
      </c>
      <c r="L10" s="41">
        <f t="shared" si="0"/>
        <v>4</v>
      </c>
      <c r="M10" s="72" t="s">
        <v>795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226</v>
      </c>
      <c r="C11" s="80" t="s">
        <v>796</v>
      </c>
      <c r="D11" s="41" t="s">
        <v>569</v>
      </c>
      <c r="E11" s="41" t="s">
        <v>792</v>
      </c>
      <c r="F11" s="41">
        <v>5.5</v>
      </c>
      <c r="G11" s="82" t="s">
        <v>757</v>
      </c>
      <c r="H11" s="96" t="s">
        <v>797</v>
      </c>
      <c r="I11" s="72" t="s">
        <v>794</v>
      </c>
      <c r="J11" s="76">
        <v>2</v>
      </c>
      <c r="K11" s="76">
        <v>2</v>
      </c>
      <c r="L11" s="41">
        <f t="shared" si="0"/>
        <v>4</v>
      </c>
      <c r="M11" s="72" t="s">
        <v>795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226</v>
      </c>
      <c r="C12" s="80" t="s">
        <v>798</v>
      </c>
      <c r="D12" s="41" t="s">
        <v>799</v>
      </c>
      <c r="E12" s="41" t="s">
        <v>457</v>
      </c>
      <c r="F12" s="41">
        <v>3.4</v>
      </c>
      <c r="G12" s="82" t="s">
        <v>732</v>
      </c>
      <c r="H12" s="96" t="s">
        <v>800</v>
      </c>
      <c r="I12" s="72" t="s">
        <v>801</v>
      </c>
      <c r="J12" s="76">
        <v>3</v>
      </c>
      <c r="K12" s="76">
        <v>2</v>
      </c>
      <c r="L12" s="41">
        <f t="shared" si="0"/>
        <v>6</v>
      </c>
      <c r="M12" s="72" t="s">
        <v>802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226</v>
      </c>
      <c r="C13" s="80" t="s">
        <v>803</v>
      </c>
      <c r="D13" s="41" t="s">
        <v>569</v>
      </c>
      <c r="E13" s="41" t="s">
        <v>457</v>
      </c>
      <c r="F13" s="41">
        <v>7.1</v>
      </c>
      <c r="G13" s="82" t="s">
        <v>741</v>
      </c>
      <c r="H13" s="96" t="s">
        <v>804</v>
      </c>
      <c r="I13" s="72" t="s">
        <v>175</v>
      </c>
      <c r="J13" s="76">
        <v>3</v>
      </c>
      <c r="K13" s="76">
        <v>2</v>
      </c>
      <c r="L13" s="41">
        <f t="shared" si="0"/>
        <v>6</v>
      </c>
      <c r="M13" s="72" t="s">
        <v>805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" customHeight="1">
      <c r="A14" s="2">
        <v>9</v>
      </c>
      <c r="B14" s="75" t="s">
        <v>226</v>
      </c>
      <c r="C14" s="80" t="s">
        <v>806</v>
      </c>
      <c r="D14" s="41" t="s">
        <v>807</v>
      </c>
      <c r="E14" s="41" t="s">
        <v>457</v>
      </c>
      <c r="F14" s="41">
        <v>1.3</v>
      </c>
      <c r="G14" s="82" t="s">
        <v>715</v>
      </c>
      <c r="H14" s="96" t="s">
        <v>808</v>
      </c>
      <c r="I14" s="72" t="s">
        <v>809</v>
      </c>
      <c r="J14" s="76">
        <v>2</v>
      </c>
      <c r="K14" s="76">
        <v>3</v>
      </c>
      <c r="L14" s="41">
        <f t="shared" si="0"/>
        <v>6</v>
      </c>
      <c r="M14" s="72" t="s">
        <v>810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" customHeight="1">
      <c r="A15" s="2">
        <v>10</v>
      </c>
      <c r="B15" s="75" t="s">
        <v>226</v>
      </c>
      <c r="C15" s="80" t="s">
        <v>811</v>
      </c>
      <c r="D15" s="41" t="s">
        <v>569</v>
      </c>
      <c r="E15" s="41" t="s">
        <v>457</v>
      </c>
      <c r="F15" s="41">
        <v>3.4</v>
      </c>
      <c r="G15" s="82" t="s">
        <v>732</v>
      </c>
      <c r="H15" s="96" t="s">
        <v>812</v>
      </c>
      <c r="I15" s="72" t="s">
        <v>809</v>
      </c>
      <c r="J15" s="76">
        <v>2</v>
      </c>
      <c r="K15" s="76">
        <v>3</v>
      </c>
      <c r="L15" s="41">
        <f t="shared" si="0"/>
        <v>6</v>
      </c>
      <c r="M15" s="72" t="s">
        <v>813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226</v>
      </c>
      <c r="C16" s="80" t="s">
        <v>814</v>
      </c>
      <c r="D16" s="41" t="s">
        <v>807</v>
      </c>
      <c r="E16" s="41" t="s">
        <v>457</v>
      </c>
      <c r="F16" s="41">
        <v>1.1000000000000001</v>
      </c>
      <c r="G16" s="82" t="s">
        <v>715</v>
      </c>
      <c r="H16" s="96" t="s">
        <v>815</v>
      </c>
      <c r="I16" s="72" t="s">
        <v>809</v>
      </c>
      <c r="J16" s="76">
        <v>2</v>
      </c>
      <c r="K16" s="76">
        <v>3</v>
      </c>
      <c r="L16" s="41">
        <f t="shared" si="0"/>
        <v>6</v>
      </c>
      <c r="M16" s="72" t="s">
        <v>816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" customHeight="1">
      <c r="A17" s="2">
        <v>12</v>
      </c>
      <c r="B17" s="75" t="s">
        <v>226</v>
      </c>
      <c r="C17" s="80" t="s">
        <v>817</v>
      </c>
      <c r="D17" s="41" t="s">
        <v>807</v>
      </c>
      <c r="E17" s="41" t="s">
        <v>457</v>
      </c>
      <c r="F17" s="41">
        <v>1.5</v>
      </c>
      <c r="G17" s="82" t="s">
        <v>715</v>
      </c>
      <c r="H17" s="96" t="s">
        <v>818</v>
      </c>
      <c r="I17" s="72" t="s">
        <v>809</v>
      </c>
      <c r="J17" s="76">
        <v>2</v>
      </c>
      <c r="K17" s="76">
        <v>3</v>
      </c>
      <c r="L17" s="41">
        <f t="shared" si="0"/>
        <v>6</v>
      </c>
      <c r="M17" s="72" t="s">
        <v>819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" customHeight="1">
      <c r="A18" s="2">
        <v>13</v>
      </c>
      <c r="B18" s="75" t="s">
        <v>226</v>
      </c>
      <c r="C18" s="80" t="s">
        <v>820</v>
      </c>
      <c r="D18" s="41" t="s">
        <v>807</v>
      </c>
      <c r="E18" s="41" t="s">
        <v>457</v>
      </c>
      <c r="F18" s="41">
        <v>1.2</v>
      </c>
      <c r="G18" s="81" t="s">
        <v>715</v>
      </c>
      <c r="H18" s="96" t="s">
        <v>821</v>
      </c>
      <c r="I18" s="72" t="s">
        <v>809</v>
      </c>
      <c r="J18" s="76">
        <v>2</v>
      </c>
      <c r="K18" s="76">
        <v>3</v>
      </c>
      <c r="L18" s="41">
        <f t="shared" si="0"/>
        <v>6</v>
      </c>
      <c r="M18" s="72" t="s">
        <v>822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" customHeight="1">
      <c r="A19" s="2">
        <v>14</v>
      </c>
      <c r="B19" s="75" t="s">
        <v>226</v>
      </c>
      <c r="C19" s="80" t="s">
        <v>823</v>
      </c>
      <c r="D19" s="41" t="s">
        <v>807</v>
      </c>
      <c r="E19" s="41" t="s">
        <v>457</v>
      </c>
      <c r="F19" s="2">
        <v>1.3</v>
      </c>
      <c r="G19" s="92" t="s">
        <v>715</v>
      </c>
      <c r="H19" s="96" t="s">
        <v>824</v>
      </c>
      <c r="I19" s="72" t="s">
        <v>809</v>
      </c>
      <c r="J19" s="76">
        <v>2</v>
      </c>
      <c r="K19" s="76">
        <v>3</v>
      </c>
      <c r="L19" s="41">
        <f t="shared" si="0"/>
        <v>6</v>
      </c>
      <c r="M19" s="72" t="s">
        <v>825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" customHeight="1">
      <c r="A20" s="2">
        <v>15</v>
      </c>
      <c r="B20" s="75" t="s">
        <v>226</v>
      </c>
      <c r="C20" s="80" t="s">
        <v>826</v>
      </c>
      <c r="D20" s="41" t="s">
        <v>807</v>
      </c>
      <c r="E20" s="41" t="s">
        <v>457</v>
      </c>
      <c r="F20" s="41">
        <v>1.4</v>
      </c>
      <c r="G20" s="81" t="s">
        <v>724</v>
      </c>
      <c r="H20" s="96" t="s">
        <v>827</v>
      </c>
      <c r="I20" s="95" t="s">
        <v>809</v>
      </c>
      <c r="J20" s="76">
        <v>2</v>
      </c>
      <c r="K20" s="76">
        <v>3</v>
      </c>
      <c r="L20" s="41">
        <f t="shared" si="0"/>
        <v>6</v>
      </c>
      <c r="M20" s="72" t="s">
        <v>828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" customHeight="1">
      <c r="A21" s="2">
        <v>16</v>
      </c>
      <c r="B21" s="75" t="s">
        <v>226</v>
      </c>
      <c r="C21" s="80" t="s">
        <v>829</v>
      </c>
      <c r="D21" s="41" t="s">
        <v>569</v>
      </c>
      <c r="E21" s="41" t="s">
        <v>457</v>
      </c>
      <c r="F21" s="41">
        <v>7.2</v>
      </c>
      <c r="G21" s="82" t="s">
        <v>741</v>
      </c>
      <c r="H21" s="96" t="s">
        <v>830</v>
      </c>
      <c r="I21" s="72" t="s">
        <v>831</v>
      </c>
      <c r="J21" s="76">
        <v>3</v>
      </c>
      <c r="K21" s="76">
        <v>1</v>
      </c>
      <c r="L21" s="41">
        <f t="shared" si="0"/>
        <v>3</v>
      </c>
      <c r="M21" s="72" t="s">
        <v>832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" customHeight="1">
      <c r="A22" s="2">
        <v>17</v>
      </c>
      <c r="B22" s="75" t="s">
        <v>226</v>
      </c>
      <c r="C22" s="80" t="s">
        <v>833</v>
      </c>
      <c r="D22" s="41" t="s">
        <v>569</v>
      </c>
      <c r="E22" s="41" t="s">
        <v>457</v>
      </c>
      <c r="F22" s="41">
        <v>3.4</v>
      </c>
      <c r="G22" s="81" t="s">
        <v>732</v>
      </c>
      <c r="H22" s="96" t="s">
        <v>812</v>
      </c>
      <c r="I22" s="72" t="s">
        <v>809</v>
      </c>
      <c r="J22" s="76">
        <v>2</v>
      </c>
      <c r="K22" s="76">
        <v>3</v>
      </c>
      <c r="L22" s="41">
        <f>J22*K22</f>
        <v>6</v>
      </c>
      <c r="M22" s="72" t="s">
        <v>813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" customHeight="1">
      <c r="A23" s="2">
        <v>18</v>
      </c>
      <c r="B23" s="75" t="s">
        <v>226</v>
      </c>
      <c r="C23" s="80" t="s">
        <v>834</v>
      </c>
      <c r="D23" s="41" t="s">
        <v>807</v>
      </c>
      <c r="E23" s="41" t="s">
        <v>457</v>
      </c>
      <c r="F23" s="41">
        <v>1.5</v>
      </c>
      <c r="G23" s="81" t="s">
        <v>715</v>
      </c>
      <c r="H23" s="96" t="s">
        <v>835</v>
      </c>
      <c r="I23" s="72" t="s">
        <v>809</v>
      </c>
      <c r="J23" s="76">
        <v>2</v>
      </c>
      <c r="K23" s="76">
        <v>3</v>
      </c>
      <c r="L23" s="41">
        <f t="shared" ref="L23:L29" si="2">J23*K23</f>
        <v>6</v>
      </c>
      <c r="M23" s="72" t="s">
        <v>819</v>
      </c>
      <c r="N23" s="94">
        <v>1</v>
      </c>
      <c r="O23" s="94">
        <v>3</v>
      </c>
      <c r="P23" s="41"/>
      <c r="Q23" s="83"/>
      <c r="R23" s="74"/>
      <c r="S23" s="74"/>
    </row>
    <row r="24" spans="1:19" ht="52.9" customHeight="1">
      <c r="A24" s="2">
        <v>19</v>
      </c>
      <c r="B24" s="75" t="s">
        <v>226</v>
      </c>
      <c r="C24" s="80" t="s">
        <v>836</v>
      </c>
      <c r="D24" s="41" t="s">
        <v>837</v>
      </c>
      <c r="E24" s="41" t="s">
        <v>457</v>
      </c>
      <c r="F24" s="41">
        <v>1.3</v>
      </c>
      <c r="G24" s="81" t="s">
        <v>715</v>
      </c>
      <c r="H24" s="96" t="s">
        <v>808</v>
      </c>
      <c r="I24" s="72" t="s">
        <v>838</v>
      </c>
      <c r="J24" s="76">
        <v>2</v>
      </c>
      <c r="K24" s="76">
        <v>3</v>
      </c>
      <c r="L24" s="41">
        <f t="shared" si="2"/>
        <v>6</v>
      </c>
      <c r="M24" s="72" t="s">
        <v>839</v>
      </c>
      <c r="N24" s="94">
        <v>1</v>
      </c>
      <c r="O24" s="94">
        <v>3</v>
      </c>
      <c r="P24" s="41"/>
      <c r="Q24" s="83"/>
      <c r="R24" s="74"/>
      <c r="S24" s="74"/>
    </row>
    <row r="25" spans="1:19" ht="52.9" customHeight="1">
      <c r="A25" s="2">
        <v>20</v>
      </c>
      <c r="B25" s="75" t="s">
        <v>226</v>
      </c>
      <c r="C25" s="80" t="s">
        <v>840</v>
      </c>
      <c r="D25" s="41" t="s">
        <v>837</v>
      </c>
      <c r="E25" s="41" t="s">
        <v>457</v>
      </c>
      <c r="F25" s="41">
        <v>1.2</v>
      </c>
      <c r="G25" s="81" t="s">
        <v>715</v>
      </c>
      <c r="H25" s="96" t="s">
        <v>841</v>
      </c>
      <c r="I25" s="72" t="s">
        <v>809</v>
      </c>
      <c r="J25" s="76">
        <v>2</v>
      </c>
      <c r="K25" s="76">
        <v>3</v>
      </c>
      <c r="L25" s="41">
        <f t="shared" si="2"/>
        <v>6</v>
      </c>
      <c r="M25" s="72" t="s">
        <v>822</v>
      </c>
      <c r="N25" s="94">
        <v>1</v>
      </c>
      <c r="O25" s="94">
        <v>3</v>
      </c>
      <c r="P25" s="41"/>
      <c r="Q25" s="83"/>
      <c r="R25" s="74"/>
      <c r="S25" s="74"/>
    </row>
    <row r="26" spans="1:19" ht="52.9" customHeight="1">
      <c r="A26" s="2">
        <v>21</v>
      </c>
      <c r="B26" s="75" t="s">
        <v>226</v>
      </c>
      <c r="C26" s="80" t="s">
        <v>842</v>
      </c>
      <c r="D26" s="41" t="s">
        <v>569</v>
      </c>
      <c r="E26" s="41" t="s">
        <v>457</v>
      </c>
      <c r="F26" s="41">
        <v>7.5</v>
      </c>
      <c r="G26" s="81" t="s">
        <v>741</v>
      </c>
      <c r="H26" s="96" t="s">
        <v>843</v>
      </c>
      <c r="I26" s="72" t="s">
        <v>175</v>
      </c>
      <c r="J26" s="76">
        <v>2</v>
      </c>
      <c r="K26" s="76">
        <v>2</v>
      </c>
      <c r="L26" s="41">
        <f t="shared" si="2"/>
        <v>4</v>
      </c>
      <c r="M26" s="72" t="s">
        <v>805</v>
      </c>
      <c r="N26" s="94">
        <v>1</v>
      </c>
      <c r="O26" s="94">
        <v>2</v>
      </c>
      <c r="P26" s="41"/>
      <c r="Q26" s="83"/>
      <c r="R26" s="74"/>
      <c r="S26" s="74"/>
    </row>
    <row r="27" spans="1:19" ht="52.9" customHeight="1">
      <c r="A27" s="2">
        <v>22</v>
      </c>
      <c r="B27" s="75" t="s">
        <v>226</v>
      </c>
      <c r="C27" s="80" t="s">
        <v>844</v>
      </c>
      <c r="D27" s="41" t="s">
        <v>845</v>
      </c>
      <c r="E27" s="41" t="s">
        <v>457</v>
      </c>
      <c r="F27" s="41">
        <v>1.4</v>
      </c>
      <c r="G27" s="81" t="s">
        <v>715</v>
      </c>
      <c r="H27" s="96" t="s">
        <v>846</v>
      </c>
      <c r="I27" s="72" t="s">
        <v>786</v>
      </c>
      <c r="J27" s="76">
        <v>2</v>
      </c>
      <c r="K27" s="76">
        <v>2</v>
      </c>
      <c r="L27" s="41">
        <f t="shared" si="2"/>
        <v>4</v>
      </c>
      <c r="M27" s="72" t="s">
        <v>783</v>
      </c>
      <c r="N27" s="94">
        <v>1</v>
      </c>
      <c r="O27" s="94">
        <v>2</v>
      </c>
      <c r="P27" s="41"/>
      <c r="Q27" s="83"/>
      <c r="R27" s="74"/>
      <c r="S27" s="74"/>
    </row>
    <row r="28" spans="1:19" ht="52.9" customHeight="1">
      <c r="A28" s="2">
        <v>23</v>
      </c>
      <c r="B28" s="75" t="s">
        <v>226</v>
      </c>
      <c r="C28" s="80" t="s">
        <v>847</v>
      </c>
      <c r="D28" s="41" t="s">
        <v>845</v>
      </c>
      <c r="E28" s="41" t="s">
        <v>457</v>
      </c>
      <c r="F28" s="41">
        <v>1.3</v>
      </c>
      <c r="G28" s="81" t="s">
        <v>715</v>
      </c>
      <c r="H28" s="96" t="s">
        <v>848</v>
      </c>
      <c r="I28" s="72" t="s">
        <v>849</v>
      </c>
      <c r="J28" s="76">
        <v>2</v>
      </c>
      <c r="K28" s="76">
        <v>3</v>
      </c>
      <c r="L28" s="41">
        <f t="shared" si="2"/>
        <v>6</v>
      </c>
      <c r="M28" s="72" t="s">
        <v>850</v>
      </c>
      <c r="N28" s="94">
        <v>1</v>
      </c>
      <c r="O28" s="94">
        <v>3</v>
      </c>
      <c r="P28" s="41"/>
      <c r="Q28" s="83"/>
      <c r="R28" s="74"/>
      <c r="S28" s="74"/>
    </row>
    <row r="29" spans="1:19" ht="52.9" customHeight="1">
      <c r="A29" s="2">
        <v>24</v>
      </c>
      <c r="B29" s="75" t="s">
        <v>226</v>
      </c>
      <c r="C29" s="80" t="s">
        <v>851</v>
      </c>
      <c r="D29" s="41" t="s">
        <v>845</v>
      </c>
      <c r="E29" s="41" t="s">
        <v>457</v>
      </c>
      <c r="F29" s="41">
        <v>3.4</v>
      </c>
      <c r="G29" s="81" t="s">
        <v>732</v>
      </c>
      <c r="H29" s="96" t="s">
        <v>852</v>
      </c>
      <c r="I29" s="72" t="s">
        <v>783</v>
      </c>
      <c r="J29" s="76">
        <v>3</v>
      </c>
      <c r="K29" s="76">
        <v>1</v>
      </c>
      <c r="L29" s="41">
        <f t="shared" si="2"/>
        <v>3</v>
      </c>
      <c r="M29" s="72" t="s">
        <v>813</v>
      </c>
      <c r="N29" s="94">
        <v>2</v>
      </c>
      <c r="O29" s="94">
        <v>1</v>
      </c>
      <c r="P29" s="41"/>
      <c r="Q29" s="83"/>
      <c r="R29" s="74"/>
      <c r="S29" s="74"/>
    </row>
    <row r="30" spans="1:19" ht="52.9" customHeight="1">
      <c r="A30" s="2">
        <v>25</v>
      </c>
      <c r="B30" s="75" t="s">
        <v>227</v>
      </c>
      <c r="C30" s="80" t="s">
        <v>1690</v>
      </c>
      <c r="D30" s="41" t="s">
        <v>192</v>
      </c>
      <c r="E30" s="41" t="s">
        <v>279</v>
      </c>
      <c r="F30" s="41">
        <v>1.3</v>
      </c>
      <c r="G30" s="81" t="s">
        <v>53</v>
      </c>
      <c r="H30" s="58" t="s">
        <v>1691</v>
      </c>
      <c r="I30" s="51" t="s">
        <v>1692</v>
      </c>
      <c r="J30" s="41">
        <v>4</v>
      </c>
      <c r="K30" s="41">
        <v>4</v>
      </c>
      <c r="L30" s="41">
        <v>16</v>
      </c>
      <c r="M30" s="51" t="s">
        <v>1693</v>
      </c>
      <c r="N30" s="41">
        <v>2</v>
      </c>
      <c r="O30" s="41">
        <v>2</v>
      </c>
      <c r="P30" s="41">
        <v>4</v>
      </c>
      <c r="Q30" s="74" t="s">
        <v>179</v>
      </c>
      <c r="R30" s="74" t="s">
        <v>1685</v>
      </c>
      <c r="S30" s="74" t="s">
        <v>281</v>
      </c>
    </row>
    <row r="31" spans="1:19" ht="52.9" customHeight="1">
      <c r="A31" s="2">
        <v>26</v>
      </c>
      <c r="B31" s="75" t="s">
        <v>227</v>
      </c>
      <c r="C31" s="80" t="s">
        <v>1657</v>
      </c>
      <c r="D31" s="41" t="s">
        <v>375</v>
      </c>
      <c r="E31" s="41" t="s">
        <v>279</v>
      </c>
      <c r="F31" s="41">
        <v>3.4</v>
      </c>
      <c r="G31" s="81" t="s">
        <v>376</v>
      </c>
      <c r="H31" s="58" t="s">
        <v>377</v>
      </c>
      <c r="I31" s="51" t="s">
        <v>1686</v>
      </c>
      <c r="J31" s="41">
        <v>2</v>
      </c>
      <c r="K31" s="41">
        <v>2</v>
      </c>
      <c r="L31" s="41">
        <v>4</v>
      </c>
      <c r="M31" s="51" t="s">
        <v>1687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" customHeight="1">
      <c r="A32" s="2">
        <v>27</v>
      </c>
      <c r="B32" s="75" t="s">
        <v>202</v>
      </c>
      <c r="C32" s="80" t="s">
        <v>1694</v>
      </c>
      <c r="D32" s="41" t="s">
        <v>192</v>
      </c>
      <c r="E32" s="41" t="s">
        <v>279</v>
      </c>
      <c r="F32" s="41">
        <v>1.4</v>
      </c>
      <c r="G32" s="81" t="s">
        <v>54</v>
      </c>
      <c r="H32" s="58" t="s">
        <v>381</v>
      </c>
      <c r="I32" s="82" t="s">
        <v>382</v>
      </c>
      <c r="J32" s="41">
        <v>2</v>
      </c>
      <c r="K32" s="41">
        <v>2</v>
      </c>
      <c r="L32" s="41">
        <v>4</v>
      </c>
      <c r="M32" s="82" t="s">
        <v>383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" customHeight="1">
      <c r="A33" s="2">
        <v>28</v>
      </c>
      <c r="B33" s="75" t="s">
        <v>202</v>
      </c>
      <c r="C33" s="80" t="s">
        <v>384</v>
      </c>
      <c r="D33" s="41" t="s">
        <v>385</v>
      </c>
      <c r="E33" s="41" t="s">
        <v>279</v>
      </c>
      <c r="F33" s="41">
        <v>1.4</v>
      </c>
      <c r="G33" s="81" t="s">
        <v>54</v>
      </c>
      <c r="H33" s="58" t="s">
        <v>386</v>
      </c>
      <c r="I33" s="51" t="s">
        <v>387</v>
      </c>
      <c r="J33" s="41">
        <v>2</v>
      </c>
      <c r="K33" s="41">
        <v>2</v>
      </c>
      <c r="L33" s="41">
        <v>4</v>
      </c>
      <c r="M33" s="82" t="s">
        <v>1689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15" customHeight="1">
      <c r="A34" s="449" t="s">
        <v>184</v>
      </c>
      <c r="B34" s="450"/>
      <c r="C34" s="451"/>
      <c r="D34" s="458" t="s">
        <v>185</v>
      </c>
      <c r="E34" s="459"/>
      <c r="F34" s="460"/>
      <c r="G34" s="461"/>
      <c r="H34" s="461"/>
      <c r="I34" s="461"/>
      <c r="J34" s="461"/>
      <c r="K34" s="461"/>
      <c r="L34" s="461"/>
      <c r="M34" s="462"/>
      <c r="N34" s="48" t="s">
        <v>186</v>
      </c>
      <c r="O34" s="49"/>
      <c r="P34" s="49"/>
      <c r="Q34" s="49"/>
      <c r="R34" s="49"/>
      <c r="S34" s="50"/>
    </row>
    <row r="35" spans="1:19" ht="25.15" customHeight="1">
      <c r="A35" s="452"/>
      <c r="B35" s="453"/>
      <c r="C35" s="454"/>
      <c r="D35" s="458" t="s">
        <v>187</v>
      </c>
      <c r="E35" s="459"/>
      <c r="F35" s="460"/>
      <c r="G35" s="461"/>
      <c r="H35" s="461"/>
      <c r="I35" s="461"/>
      <c r="J35" s="461"/>
      <c r="K35" s="461"/>
      <c r="L35" s="461"/>
      <c r="M35" s="462"/>
      <c r="N35" s="48" t="s">
        <v>186</v>
      </c>
      <c r="O35" s="49"/>
      <c r="P35" s="49"/>
      <c r="Q35" s="49"/>
      <c r="R35" s="49"/>
      <c r="S35" s="50"/>
    </row>
    <row r="36" spans="1:19" ht="25.15" customHeight="1">
      <c r="A36" s="452"/>
      <c r="B36" s="453"/>
      <c r="C36" s="454"/>
      <c r="D36" s="458" t="s">
        <v>129</v>
      </c>
      <c r="E36" s="459"/>
      <c r="F36" s="460"/>
      <c r="G36" s="461"/>
      <c r="H36" s="461"/>
      <c r="I36" s="461"/>
      <c r="J36" s="461"/>
      <c r="K36" s="461"/>
      <c r="L36" s="461"/>
      <c r="M36" s="462"/>
      <c r="N36" s="48" t="s">
        <v>186</v>
      </c>
      <c r="O36" s="49"/>
      <c r="P36" s="49"/>
      <c r="Q36" s="49"/>
      <c r="R36" s="49"/>
      <c r="S36" s="50"/>
    </row>
    <row r="37" spans="1:19" ht="25.15" customHeight="1">
      <c r="A37" s="452"/>
      <c r="B37" s="453"/>
      <c r="C37" s="454"/>
      <c r="D37" s="458" t="s">
        <v>188</v>
      </c>
      <c r="E37" s="459"/>
      <c r="F37" s="460"/>
      <c r="G37" s="461"/>
      <c r="H37" s="461"/>
      <c r="I37" s="461"/>
      <c r="J37" s="461"/>
      <c r="K37" s="461"/>
      <c r="L37" s="461"/>
      <c r="M37" s="462"/>
      <c r="N37" s="48" t="s">
        <v>186</v>
      </c>
      <c r="O37" s="49"/>
      <c r="P37" s="49"/>
      <c r="Q37" s="49"/>
      <c r="R37" s="49"/>
      <c r="S37" s="50"/>
    </row>
    <row r="38" spans="1:19" ht="25.15" customHeight="1">
      <c r="A38" s="455"/>
      <c r="B38" s="456"/>
      <c r="C38" s="457"/>
      <c r="D38" s="458" t="s">
        <v>189</v>
      </c>
      <c r="E38" s="459"/>
      <c r="F38" s="460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G17" sqref="G17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944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>
      <c r="A6" s="2">
        <v>1</v>
      </c>
      <c r="B6" s="75" t="s">
        <v>17</v>
      </c>
      <c r="C6" s="80" t="s">
        <v>714</v>
      </c>
      <c r="D6" s="41" t="s">
        <v>495</v>
      </c>
      <c r="E6" s="41" t="s">
        <v>279</v>
      </c>
      <c r="F6" s="41">
        <v>1.3</v>
      </c>
      <c r="G6" s="81" t="s">
        <v>715</v>
      </c>
      <c r="H6" s="53" t="s">
        <v>716</v>
      </c>
      <c r="I6" s="51" t="s">
        <v>717</v>
      </c>
      <c r="J6" s="41">
        <v>2</v>
      </c>
      <c r="K6" s="41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36">
      <c r="A7" s="2">
        <v>2</v>
      </c>
      <c r="B7" s="75" t="s">
        <v>17</v>
      </c>
      <c r="C7" s="80" t="s">
        <v>719</v>
      </c>
      <c r="D7" s="41" t="s">
        <v>720</v>
      </c>
      <c r="E7" s="41" t="s">
        <v>279</v>
      </c>
      <c r="F7" s="41">
        <v>1.3</v>
      </c>
      <c r="G7" s="82" t="s">
        <v>715</v>
      </c>
      <c r="H7" s="96" t="s">
        <v>721</v>
      </c>
      <c r="I7" s="51" t="s">
        <v>717</v>
      </c>
      <c r="J7" s="41">
        <v>2</v>
      </c>
      <c r="K7" s="41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24">
      <c r="A8" s="2">
        <v>3</v>
      </c>
      <c r="B8" s="75" t="s">
        <v>17</v>
      </c>
      <c r="C8" s="80" t="s">
        <v>723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41">
        <v>2</v>
      </c>
      <c r="K8" s="41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36">
      <c r="A9" s="2">
        <v>4</v>
      </c>
      <c r="B9" s="75" t="s">
        <v>17</v>
      </c>
      <c r="C9" s="80" t="s">
        <v>728</v>
      </c>
      <c r="D9" s="41" t="s">
        <v>279</v>
      </c>
      <c r="E9" s="41" t="s">
        <v>279</v>
      </c>
      <c r="F9" s="41">
        <v>4.2</v>
      </c>
      <c r="G9" s="82" t="s">
        <v>724</v>
      </c>
      <c r="H9" s="96" t="s">
        <v>729</v>
      </c>
      <c r="I9" s="51" t="s">
        <v>726</v>
      </c>
      <c r="J9" s="41">
        <v>2</v>
      </c>
      <c r="K9" s="41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40.5">
      <c r="A10" s="2">
        <v>5</v>
      </c>
      <c r="B10" s="75" t="s">
        <v>226</v>
      </c>
      <c r="C10" s="80" t="s">
        <v>731</v>
      </c>
      <c r="D10" s="41" t="s">
        <v>569</v>
      </c>
      <c r="E10" s="41" t="s">
        <v>279</v>
      </c>
      <c r="F10" s="41">
        <v>3.4</v>
      </c>
      <c r="G10" s="82" t="s">
        <v>732</v>
      </c>
      <c r="H10" s="96" t="s">
        <v>733</v>
      </c>
      <c r="I10" s="51" t="s">
        <v>734</v>
      </c>
      <c r="J10" s="41">
        <v>3</v>
      </c>
      <c r="K10" s="41">
        <v>1</v>
      </c>
      <c r="L10" s="41">
        <f t="shared" si="0"/>
        <v>3</v>
      </c>
      <c r="M10" s="82" t="s">
        <v>735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40.5">
      <c r="A11" s="2">
        <v>6</v>
      </c>
      <c r="B11" s="75" t="s">
        <v>226</v>
      </c>
      <c r="C11" s="80" t="s">
        <v>736</v>
      </c>
      <c r="D11" s="41" t="s">
        <v>737</v>
      </c>
      <c r="E11" s="41" t="s">
        <v>279</v>
      </c>
      <c r="F11" s="41">
        <v>1.3</v>
      </c>
      <c r="G11" s="82" t="s">
        <v>715</v>
      </c>
      <c r="H11" s="96" t="s">
        <v>738</v>
      </c>
      <c r="I11" s="51" t="s">
        <v>734</v>
      </c>
      <c r="J11" s="41">
        <v>2</v>
      </c>
      <c r="K11" s="41">
        <v>3</v>
      </c>
      <c r="L11" s="41">
        <f t="shared" si="0"/>
        <v>6</v>
      </c>
      <c r="M11" s="82" t="s">
        <v>739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40.5">
      <c r="A12" s="2">
        <v>7</v>
      </c>
      <c r="B12" s="75" t="s">
        <v>226</v>
      </c>
      <c r="C12" s="80" t="s">
        <v>740</v>
      </c>
      <c r="D12" s="41" t="s">
        <v>569</v>
      </c>
      <c r="E12" s="41" t="s">
        <v>279</v>
      </c>
      <c r="F12" s="41">
        <v>7.3</v>
      </c>
      <c r="G12" s="82" t="s">
        <v>741</v>
      </c>
      <c r="H12" s="96" t="s">
        <v>742</v>
      </c>
      <c r="I12" s="51" t="s">
        <v>734</v>
      </c>
      <c r="J12" s="41">
        <v>3</v>
      </c>
      <c r="K12" s="41">
        <v>1</v>
      </c>
      <c r="L12" s="41">
        <f t="shared" si="0"/>
        <v>3</v>
      </c>
      <c r="M12" s="82" t="s">
        <v>743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40.5">
      <c r="A13" s="2">
        <v>8</v>
      </c>
      <c r="B13" s="75" t="s">
        <v>226</v>
      </c>
      <c r="C13" s="80" t="s">
        <v>744</v>
      </c>
      <c r="D13" s="41" t="s">
        <v>569</v>
      </c>
      <c r="E13" s="41" t="s">
        <v>279</v>
      </c>
      <c r="F13" s="41">
        <v>3.4</v>
      </c>
      <c r="G13" s="82" t="s">
        <v>732</v>
      </c>
      <c r="H13" s="96" t="s">
        <v>745</v>
      </c>
      <c r="I13" s="51" t="s">
        <v>734</v>
      </c>
      <c r="J13" s="41">
        <v>2</v>
      </c>
      <c r="K13" s="41">
        <v>2</v>
      </c>
      <c r="L13" s="41">
        <f t="shared" si="0"/>
        <v>4</v>
      </c>
      <c r="M13" s="82" t="s">
        <v>746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40.5">
      <c r="A14" s="2">
        <v>9</v>
      </c>
      <c r="B14" s="75" t="s">
        <v>226</v>
      </c>
      <c r="C14" s="80" t="s">
        <v>747</v>
      </c>
      <c r="D14" s="41" t="s">
        <v>748</v>
      </c>
      <c r="E14" s="41" t="s">
        <v>279</v>
      </c>
      <c r="F14" s="41">
        <v>1.3</v>
      </c>
      <c r="G14" s="82" t="s">
        <v>715</v>
      </c>
      <c r="H14" s="96" t="s">
        <v>749</v>
      </c>
      <c r="I14" s="51" t="s">
        <v>750</v>
      </c>
      <c r="J14" s="41">
        <v>2</v>
      </c>
      <c r="K14" s="41">
        <v>2</v>
      </c>
      <c r="L14" s="41">
        <f t="shared" si="0"/>
        <v>4</v>
      </c>
      <c r="M14" s="82" t="s">
        <v>751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4">
      <c r="A15" s="2">
        <v>10</v>
      </c>
      <c r="B15" s="75" t="s">
        <v>226</v>
      </c>
      <c r="C15" s="80" t="s">
        <v>752</v>
      </c>
      <c r="D15" s="41" t="s">
        <v>753</v>
      </c>
      <c r="E15" s="41" t="s">
        <v>279</v>
      </c>
      <c r="F15" s="41">
        <v>1.1000000000000001</v>
      </c>
      <c r="G15" s="82" t="s">
        <v>715</v>
      </c>
      <c r="H15" s="96" t="s">
        <v>754</v>
      </c>
      <c r="I15" s="51" t="s">
        <v>734</v>
      </c>
      <c r="J15" s="41">
        <v>3</v>
      </c>
      <c r="K15" s="41">
        <v>1</v>
      </c>
      <c r="L15" s="41">
        <f t="shared" si="0"/>
        <v>3</v>
      </c>
      <c r="M15" s="82" t="s">
        <v>755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226</v>
      </c>
      <c r="C16" s="80" t="s">
        <v>756</v>
      </c>
      <c r="D16" s="41" t="s">
        <v>753</v>
      </c>
      <c r="E16" s="41" t="s">
        <v>279</v>
      </c>
      <c r="F16" s="41">
        <v>5.5</v>
      </c>
      <c r="G16" s="82" t="s">
        <v>757</v>
      </c>
      <c r="H16" s="96" t="s">
        <v>758</v>
      </c>
      <c r="I16" s="51" t="s">
        <v>759</v>
      </c>
      <c r="J16" s="41">
        <v>3</v>
      </c>
      <c r="K16" s="41">
        <v>1</v>
      </c>
      <c r="L16" s="41">
        <f t="shared" si="0"/>
        <v>3</v>
      </c>
      <c r="M16" s="82" t="s">
        <v>760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" customHeight="1">
      <c r="A17" s="2">
        <v>12</v>
      </c>
      <c r="B17" s="75" t="s">
        <v>226</v>
      </c>
      <c r="C17" s="80" t="s">
        <v>761</v>
      </c>
      <c r="D17" s="41" t="s">
        <v>748</v>
      </c>
      <c r="E17" s="41" t="s">
        <v>279</v>
      </c>
      <c r="F17" s="41">
        <v>1.3</v>
      </c>
      <c r="G17" s="82" t="s">
        <v>715</v>
      </c>
      <c r="H17" s="96" t="s">
        <v>749</v>
      </c>
      <c r="I17" s="51" t="s">
        <v>750</v>
      </c>
      <c r="J17" s="41">
        <v>2</v>
      </c>
      <c r="K17" s="41">
        <v>2</v>
      </c>
      <c r="L17" s="41">
        <f t="shared" si="0"/>
        <v>4</v>
      </c>
      <c r="M17" s="82" t="s">
        <v>751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" customHeight="1">
      <c r="A18" s="2">
        <v>13</v>
      </c>
      <c r="B18" s="75" t="s">
        <v>226</v>
      </c>
      <c r="C18" s="80" t="s">
        <v>762</v>
      </c>
      <c r="D18" s="41" t="s">
        <v>569</v>
      </c>
      <c r="E18" s="41" t="s">
        <v>279</v>
      </c>
      <c r="F18" s="41">
        <v>7.2</v>
      </c>
      <c r="G18" s="81" t="s">
        <v>741</v>
      </c>
      <c r="H18" s="96" t="s">
        <v>763</v>
      </c>
      <c r="I18" s="51" t="s">
        <v>764</v>
      </c>
      <c r="J18" s="41">
        <v>3</v>
      </c>
      <c r="K18" s="41">
        <v>1</v>
      </c>
      <c r="L18" s="41">
        <f t="shared" si="0"/>
        <v>3</v>
      </c>
      <c r="M18" s="81" t="s">
        <v>765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" customHeight="1">
      <c r="A19" s="2">
        <v>14</v>
      </c>
      <c r="B19" s="75" t="s">
        <v>226</v>
      </c>
      <c r="C19" s="80" t="s">
        <v>766</v>
      </c>
      <c r="D19" s="41" t="s">
        <v>569</v>
      </c>
      <c r="E19" s="41" t="s">
        <v>279</v>
      </c>
      <c r="F19" s="2">
        <v>3.4</v>
      </c>
      <c r="G19" s="92" t="s">
        <v>732</v>
      </c>
      <c r="H19" s="96" t="s">
        <v>767</v>
      </c>
      <c r="I19" s="93" t="s">
        <v>734</v>
      </c>
      <c r="J19" s="2">
        <v>3</v>
      </c>
      <c r="K19" s="41">
        <v>1</v>
      </c>
      <c r="L19" s="41">
        <f t="shared" si="0"/>
        <v>3</v>
      </c>
      <c r="M19" s="81" t="s">
        <v>768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" customHeight="1">
      <c r="A20" s="2">
        <v>15</v>
      </c>
      <c r="B20" s="75" t="s">
        <v>226</v>
      </c>
      <c r="C20" s="80" t="s">
        <v>769</v>
      </c>
      <c r="D20" s="41" t="s">
        <v>569</v>
      </c>
      <c r="E20" s="41" t="s">
        <v>279</v>
      </c>
      <c r="F20" s="41">
        <v>3.2</v>
      </c>
      <c r="G20" s="81" t="s">
        <v>732</v>
      </c>
      <c r="H20" s="96" t="s">
        <v>770</v>
      </c>
      <c r="I20" s="51" t="s">
        <v>734</v>
      </c>
      <c r="J20" s="41">
        <v>3</v>
      </c>
      <c r="K20" s="41">
        <v>1</v>
      </c>
      <c r="L20" s="41">
        <f t="shared" si="0"/>
        <v>3</v>
      </c>
      <c r="M20" s="81" t="s">
        <v>771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" customHeight="1">
      <c r="A21" s="2">
        <v>16</v>
      </c>
      <c r="B21" s="75" t="s">
        <v>226</v>
      </c>
      <c r="C21" s="80" t="s">
        <v>1080</v>
      </c>
      <c r="D21" s="41" t="s">
        <v>279</v>
      </c>
      <c r="E21" s="41" t="s">
        <v>279</v>
      </c>
      <c r="F21" s="41">
        <v>3.3</v>
      </c>
      <c r="G21" s="82" t="s">
        <v>732</v>
      </c>
      <c r="H21" s="96" t="s">
        <v>773</v>
      </c>
      <c r="I21" s="51" t="s">
        <v>774</v>
      </c>
      <c r="J21" s="41">
        <v>3</v>
      </c>
      <c r="K21" s="41">
        <v>1</v>
      </c>
      <c r="L21" s="41">
        <f t="shared" si="0"/>
        <v>3</v>
      </c>
      <c r="M21" s="82" t="s">
        <v>775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" customHeight="1">
      <c r="A22" s="99">
        <v>17</v>
      </c>
      <c r="B22" s="75" t="s">
        <v>226</v>
      </c>
      <c r="C22" s="80" t="s">
        <v>776</v>
      </c>
      <c r="D22" s="41" t="s">
        <v>279</v>
      </c>
      <c r="E22" s="41" t="s">
        <v>279</v>
      </c>
      <c r="F22" s="41">
        <v>1.5</v>
      </c>
      <c r="G22" s="81" t="s">
        <v>715</v>
      </c>
      <c r="H22" s="53" t="s">
        <v>777</v>
      </c>
      <c r="I22" s="51" t="s">
        <v>734</v>
      </c>
      <c r="J22" s="41">
        <v>2</v>
      </c>
      <c r="K22" s="41">
        <v>2</v>
      </c>
      <c r="L22" s="41">
        <f>J22*K22</f>
        <v>4</v>
      </c>
      <c r="M22" s="81" t="s">
        <v>778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" customHeight="1">
      <c r="A23" s="99">
        <v>18</v>
      </c>
      <c r="B23" s="75" t="s">
        <v>562</v>
      </c>
      <c r="C23" s="108" t="s">
        <v>1065</v>
      </c>
      <c r="D23" s="108" t="s">
        <v>569</v>
      </c>
      <c r="E23" s="108" t="s">
        <v>1033</v>
      </c>
      <c r="F23" s="108">
        <v>3.4</v>
      </c>
      <c r="G23" s="108" t="s">
        <v>376</v>
      </c>
      <c r="H23" s="108" t="s">
        <v>1043</v>
      </c>
      <c r="I23" s="107" t="s">
        <v>1081</v>
      </c>
      <c r="J23" s="2">
        <v>2</v>
      </c>
      <c r="K23" s="2">
        <v>1</v>
      </c>
      <c r="L23" s="105">
        <f t="shared" ref="L23:L27" si="2">J23*K23</f>
        <v>2</v>
      </c>
      <c r="M23" s="69" t="s">
        <v>1083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" customHeight="1">
      <c r="A24" s="99">
        <v>19</v>
      </c>
      <c r="B24" s="75"/>
      <c r="C24" s="108" t="s">
        <v>1066</v>
      </c>
      <c r="D24" s="108" t="s">
        <v>569</v>
      </c>
      <c r="E24" s="108" t="s">
        <v>1033</v>
      </c>
      <c r="F24" s="108">
        <v>3.4</v>
      </c>
      <c r="G24" s="108" t="s">
        <v>376</v>
      </c>
      <c r="H24" s="108" t="s">
        <v>1043</v>
      </c>
      <c r="I24" s="107" t="s">
        <v>1081</v>
      </c>
      <c r="J24" s="2">
        <v>2</v>
      </c>
      <c r="K24" s="2">
        <v>1</v>
      </c>
      <c r="L24" s="105">
        <f t="shared" si="2"/>
        <v>2</v>
      </c>
      <c r="M24" s="69" t="s">
        <v>1083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" customHeight="1">
      <c r="A25" s="99">
        <v>20</v>
      </c>
      <c r="B25" s="75"/>
      <c r="C25" s="108" t="s">
        <v>1067</v>
      </c>
      <c r="D25" s="108" t="s">
        <v>569</v>
      </c>
      <c r="E25" s="108" t="s">
        <v>1033</v>
      </c>
      <c r="F25" s="108">
        <v>2.1</v>
      </c>
      <c r="G25" s="108" t="s">
        <v>700</v>
      </c>
      <c r="H25" s="108" t="s">
        <v>1058</v>
      </c>
      <c r="I25" s="107" t="s">
        <v>1068</v>
      </c>
      <c r="J25" s="2">
        <v>2</v>
      </c>
      <c r="K25" s="2">
        <v>1</v>
      </c>
      <c r="L25" s="105">
        <f t="shared" si="2"/>
        <v>2</v>
      </c>
      <c r="M25" s="107" t="s">
        <v>1082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" customHeight="1">
      <c r="A26" s="99">
        <v>21</v>
      </c>
      <c r="B26" s="75" t="s">
        <v>202</v>
      </c>
      <c r="C26" s="108" t="s">
        <v>1069</v>
      </c>
      <c r="D26" s="108" t="s">
        <v>569</v>
      </c>
      <c r="E26" s="108" t="s">
        <v>1033</v>
      </c>
      <c r="F26" s="108">
        <v>1.4</v>
      </c>
      <c r="G26" s="108" t="s">
        <v>681</v>
      </c>
      <c r="H26" s="108" t="s">
        <v>1061</v>
      </c>
      <c r="I26" s="107" t="s">
        <v>1085</v>
      </c>
      <c r="J26" s="2">
        <v>2</v>
      </c>
      <c r="K26" s="2">
        <v>1</v>
      </c>
      <c r="L26" s="105">
        <f t="shared" si="2"/>
        <v>2</v>
      </c>
      <c r="M26" s="69" t="s">
        <v>1086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" customHeight="1">
      <c r="A27" s="99">
        <v>22</v>
      </c>
      <c r="B27" s="75"/>
      <c r="C27" s="108" t="s">
        <v>1062</v>
      </c>
      <c r="D27" s="108" t="s">
        <v>1063</v>
      </c>
      <c r="E27" s="108" t="s">
        <v>1033</v>
      </c>
      <c r="F27" s="108">
        <v>1.4</v>
      </c>
      <c r="G27" s="108" t="s">
        <v>681</v>
      </c>
      <c r="H27" s="108" t="s">
        <v>1064</v>
      </c>
      <c r="I27" s="107" t="s">
        <v>1085</v>
      </c>
      <c r="J27" s="2">
        <v>2</v>
      </c>
      <c r="K27" s="2">
        <v>1</v>
      </c>
      <c r="L27" s="105">
        <f t="shared" si="2"/>
        <v>2</v>
      </c>
      <c r="M27" s="69" t="s">
        <v>1086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" customHeight="1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>
      <c r="A29" s="449" t="s">
        <v>184</v>
      </c>
      <c r="B29" s="450"/>
      <c r="C29" s="451"/>
      <c r="D29" s="458" t="s">
        <v>185</v>
      </c>
      <c r="E29" s="459"/>
      <c r="F29" s="460"/>
      <c r="G29" s="461"/>
      <c r="H29" s="461"/>
      <c r="I29" s="461"/>
      <c r="J29" s="461"/>
      <c r="K29" s="461"/>
      <c r="L29" s="461"/>
      <c r="M29" s="462"/>
      <c r="N29" s="48" t="s">
        <v>186</v>
      </c>
      <c r="O29" s="49"/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187</v>
      </c>
      <c r="E30" s="459"/>
      <c r="F30" s="460"/>
      <c r="G30" s="461"/>
      <c r="H30" s="461"/>
      <c r="I30" s="461"/>
      <c r="J30" s="461"/>
      <c r="K30" s="461"/>
      <c r="L30" s="461"/>
      <c r="M30" s="462"/>
      <c r="N30" s="48" t="s">
        <v>186</v>
      </c>
      <c r="O30" s="49"/>
      <c r="P30" s="49"/>
      <c r="Q30" s="49"/>
      <c r="R30" s="49"/>
      <c r="S30" s="50"/>
    </row>
    <row r="31" spans="1:19" ht="25.15" customHeight="1">
      <c r="A31" s="452"/>
      <c r="B31" s="453"/>
      <c r="C31" s="454"/>
      <c r="D31" s="458" t="s">
        <v>129</v>
      </c>
      <c r="E31" s="459"/>
      <c r="F31" s="460"/>
      <c r="G31" s="461"/>
      <c r="H31" s="461"/>
      <c r="I31" s="461"/>
      <c r="J31" s="461"/>
      <c r="K31" s="461"/>
      <c r="L31" s="461"/>
      <c r="M31" s="462"/>
      <c r="N31" s="48" t="s">
        <v>186</v>
      </c>
      <c r="O31" s="49"/>
      <c r="P31" s="49"/>
      <c r="Q31" s="49"/>
      <c r="R31" s="49"/>
      <c r="S31" s="50"/>
    </row>
    <row r="32" spans="1:19" ht="25.15" customHeight="1">
      <c r="A32" s="452"/>
      <c r="B32" s="453"/>
      <c r="C32" s="454"/>
      <c r="D32" s="458" t="s">
        <v>188</v>
      </c>
      <c r="E32" s="459"/>
      <c r="F32" s="460"/>
      <c r="G32" s="461"/>
      <c r="H32" s="461"/>
      <c r="I32" s="461"/>
      <c r="J32" s="461"/>
      <c r="K32" s="461"/>
      <c r="L32" s="461"/>
      <c r="M32" s="462"/>
      <c r="N32" s="48" t="s">
        <v>186</v>
      </c>
      <c r="O32" s="49"/>
      <c r="P32" s="49"/>
      <c r="Q32" s="49"/>
      <c r="R32" s="49"/>
      <c r="S32" s="50"/>
    </row>
    <row r="33" spans="1:19" ht="25.15" customHeight="1">
      <c r="A33" s="455"/>
      <c r="B33" s="456"/>
      <c r="C33" s="457"/>
      <c r="D33" s="458" t="s">
        <v>189</v>
      </c>
      <c r="E33" s="459"/>
      <c r="F33" s="460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948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75" t="s">
        <v>17</v>
      </c>
      <c r="C6" s="80" t="s">
        <v>853</v>
      </c>
      <c r="D6" s="41" t="s">
        <v>495</v>
      </c>
      <c r="E6" s="41" t="s">
        <v>279</v>
      </c>
      <c r="F6" s="41">
        <v>1.3</v>
      </c>
      <c r="G6" s="81" t="s">
        <v>715</v>
      </c>
      <c r="H6" s="97" t="s">
        <v>854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>
      <c r="A7" s="2">
        <v>2</v>
      </c>
      <c r="B7" s="75" t="s">
        <v>17</v>
      </c>
      <c r="C7" s="80" t="s">
        <v>855</v>
      </c>
      <c r="D7" s="41" t="s">
        <v>720</v>
      </c>
      <c r="E7" s="41" t="s">
        <v>279</v>
      </c>
      <c r="F7" s="41">
        <v>1.3</v>
      </c>
      <c r="G7" s="82" t="s">
        <v>715</v>
      </c>
      <c r="H7" s="97" t="s">
        <v>854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" customHeight="1">
      <c r="A8" s="2">
        <v>3</v>
      </c>
      <c r="B8" s="75" t="s">
        <v>17</v>
      </c>
      <c r="C8" s="80" t="s">
        <v>856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7" t="s">
        <v>857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" customHeight="1">
      <c r="A9" s="2">
        <v>4</v>
      </c>
      <c r="B9" s="75" t="s">
        <v>17</v>
      </c>
      <c r="C9" s="80" t="s">
        <v>858</v>
      </c>
      <c r="D9" s="41" t="s">
        <v>279</v>
      </c>
      <c r="E9" s="41" t="s">
        <v>279</v>
      </c>
      <c r="F9" s="41">
        <v>4.2</v>
      </c>
      <c r="G9" s="82" t="s">
        <v>724</v>
      </c>
      <c r="H9" s="97" t="s">
        <v>859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" customHeight="1">
      <c r="A10" s="2">
        <v>5</v>
      </c>
      <c r="B10" s="75" t="s">
        <v>226</v>
      </c>
      <c r="C10" s="80" t="s">
        <v>860</v>
      </c>
      <c r="D10" s="41" t="s">
        <v>845</v>
      </c>
      <c r="E10" s="41" t="s">
        <v>861</v>
      </c>
      <c r="F10" s="41">
        <v>3.4</v>
      </c>
      <c r="G10" s="82" t="s">
        <v>715</v>
      </c>
      <c r="H10" s="97" t="s">
        <v>862</v>
      </c>
      <c r="I10" s="51" t="s">
        <v>726</v>
      </c>
      <c r="J10" s="76">
        <v>2</v>
      </c>
      <c r="K10" s="76">
        <v>2</v>
      </c>
      <c r="L10" s="41">
        <f t="shared" si="0"/>
        <v>4</v>
      </c>
      <c r="M10" s="82" t="s">
        <v>863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" customHeight="1">
      <c r="A11" s="2">
        <v>6</v>
      </c>
      <c r="B11" s="75" t="s">
        <v>226</v>
      </c>
      <c r="C11" s="80" t="s">
        <v>864</v>
      </c>
      <c r="D11" s="41" t="s">
        <v>845</v>
      </c>
      <c r="E11" s="41" t="s">
        <v>861</v>
      </c>
      <c r="F11" s="41">
        <v>1.3</v>
      </c>
      <c r="G11" s="82" t="s">
        <v>715</v>
      </c>
      <c r="H11" s="97" t="s">
        <v>865</v>
      </c>
      <c r="I11" s="51" t="s">
        <v>866</v>
      </c>
      <c r="J11" s="76">
        <v>2</v>
      </c>
      <c r="K11" s="76">
        <v>3</v>
      </c>
      <c r="L11" s="41">
        <f t="shared" si="0"/>
        <v>6</v>
      </c>
      <c r="M11" s="82" t="s">
        <v>867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" customHeight="1">
      <c r="A12" s="2">
        <v>7</v>
      </c>
      <c r="B12" s="75" t="s">
        <v>226</v>
      </c>
      <c r="C12" s="80" t="s">
        <v>868</v>
      </c>
      <c r="D12" s="41" t="s">
        <v>845</v>
      </c>
      <c r="E12" s="41" t="s">
        <v>861</v>
      </c>
      <c r="F12" s="41">
        <v>7.3</v>
      </c>
      <c r="G12" s="82" t="s">
        <v>715</v>
      </c>
      <c r="H12" s="97" t="s">
        <v>862</v>
      </c>
      <c r="I12" s="51" t="s">
        <v>726</v>
      </c>
      <c r="J12" s="76">
        <v>2</v>
      </c>
      <c r="K12" s="76">
        <v>2</v>
      </c>
      <c r="L12" s="41">
        <f t="shared" si="0"/>
        <v>4</v>
      </c>
      <c r="M12" s="82" t="s">
        <v>863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" customHeight="1">
      <c r="A13" s="2">
        <v>8</v>
      </c>
      <c r="B13" s="75" t="s">
        <v>226</v>
      </c>
      <c r="C13" s="80" t="s">
        <v>869</v>
      </c>
      <c r="D13" s="41" t="s">
        <v>845</v>
      </c>
      <c r="E13" s="41" t="s">
        <v>861</v>
      </c>
      <c r="F13" s="41">
        <v>3.4</v>
      </c>
      <c r="G13" s="82" t="s">
        <v>715</v>
      </c>
      <c r="H13" s="97" t="s">
        <v>865</v>
      </c>
      <c r="I13" s="51" t="s">
        <v>870</v>
      </c>
      <c r="J13" s="78">
        <v>2</v>
      </c>
      <c r="K13" s="78">
        <v>3</v>
      </c>
      <c r="L13" s="41">
        <f t="shared" si="0"/>
        <v>6</v>
      </c>
      <c r="M13" s="82" t="s">
        <v>871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" customHeight="1">
      <c r="A14" s="2">
        <v>9</v>
      </c>
      <c r="B14" s="75" t="s">
        <v>226</v>
      </c>
      <c r="C14" s="80" t="s">
        <v>872</v>
      </c>
      <c r="D14" s="41" t="s">
        <v>569</v>
      </c>
      <c r="E14" s="41" t="s">
        <v>861</v>
      </c>
      <c r="F14" s="41">
        <v>1.3</v>
      </c>
      <c r="G14" s="82" t="s">
        <v>732</v>
      </c>
      <c r="H14" s="97" t="s">
        <v>873</v>
      </c>
      <c r="I14" s="51" t="s">
        <v>874</v>
      </c>
      <c r="J14" s="76">
        <v>3</v>
      </c>
      <c r="K14" s="76">
        <v>1</v>
      </c>
      <c r="L14" s="41">
        <f t="shared" si="0"/>
        <v>3</v>
      </c>
      <c r="M14" s="82" t="s">
        <v>875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" customHeight="1">
      <c r="A15" s="2">
        <v>10</v>
      </c>
      <c r="B15" s="75" t="s">
        <v>226</v>
      </c>
      <c r="C15" s="80" t="s">
        <v>876</v>
      </c>
      <c r="D15" s="41" t="s">
        <v>569</v>
      </c>
      <c r="E15" s="41" t="s">
        <v>861</v>
      </c>
      <c r="F15" s="41">
        <v>1.1000000000000001</v>
      </c>
      <c r="G15" s="82" t="s">
        <v>741</v>
      </c>
      <c r="H15" s="97" t="s">
        <v>877</v>
      </c>
      <c r="I15" s="51" t="s">
        <v>878</v>
      </c>
      <c r="J15" s="78">
        <v>3</v>
      </c>
      <c r="K15" s="78">
        <v>1</v>
      </c>
      <c r="L15" s="41">
        <f t="shared" si="0"/>
        <v>3</v>
      </c>
      <c r="M15" s="82" t="s">
        <v>879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" customHeight="1">
      <c r="A16" s="2">
        <v>11</v>
      </c>
      <c r="B16" s="75" t="s">
        <v>226</v>
      </c>
      <c r="C16" s="80" t="s">
        <v>880</v>
      </c>
      <c r="D16" s="41" t="s">
        <v>569</v>
      </c>
      <c r="E16" s="41" t="s">
        <v>861</v>
      </c>
      <c r="F16" s="41">
        <v>5.5</v>
      </c>
      <c r="G16" s="82" t="s">
        <v>741</v>
      </c>
      <c r="H16" s="97" t="s">
        <v>159</v>
      </c>
      <c r="I16" s="51" t="s">
        <v>734</v>
      </c>
      <c r="J16" s="76">
        <v>3</v>
      </c>
      <c r="K16" s="76">
        <v>1</v>
      </c>
      <c r="L16" s="41">
        <f t="shared" si="0"/>
        <v>3</v>
      </c>
      <c r="M16" s="82" t="s">
        <v>743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" customHeight="1">
      <c r="A17" s="2">
        <v>12</v>
      </c>
      <c r="B17" s="75" t="s">
        <v>226</v>
      </c>
      <c r="C17" s="80" t="s">
        <v>881</v>
      </c>
      <c r="D17" s="41" t="s">
        <v>882</v>
      </c>
      <c r="E17" s="41" t="s">
        <v>861</v>
      </c>
      <c r="F17" s="41">
        <v>1.3</v>
      </c>
      <c r="G17" s="82" t="s">
        <v>715</v>
      </c>
      <c r="H17" s="97" t="s">
        <v>862</v>
      </c>
      <c r="I17" s="51" t="s">
        <v>726</v>
      </c>
      <c r="J17" s="78">
        <v>2</v>
      </c>
      <c r="K17" s="78">
        <v>3</v>
      </c>
      <c r="L17" s="41">
        <f t="shared" si="0"/>
        <v>6</v>
      </c>
      <c r="M17" s="82" t="s">
        <v>722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" customHeight="1">
      <c r="A18" s="2">
        <v>13</v>
      </c>
      <c r="B18" s="75" t="s">
        <v>226</v>
      </c>
      <c r="C18" s="80" t="s">
        <v>883</v>
      </c>
      <c r="D18" s="41" t="s">
        <v>882</v>
      </c>
      <c r="E18" s="41" t="s">
        <v>861</v>
      </c>
      <c r="F18" s="41">
        <v>7.2</v>
      </c>
      <c r="G18" s="81" t="s">
        <v>715</v>
      </c>
      <c r="H18" s="97" t="s">
        <v>865</v>
      </c>
      <c r="I18" s="51" t="s">
        <v>717</v>
      </c>
      <c r="J18" s="78">
        <v>2</v>
      </c>
      <c r="K18" s="78">
        <v>3</v>
      </c>
      <c r="L18" s="41">
        <f t="shared" si="0"/>
        <v>6</v>
      </c>
      <c r="M18" s="81" t="s">
        <v>718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" customHeight="1">
      <c r="A19" s="2">
        <v>14</v>
      </c>
      <c r="B19" s="75" t="s">
        <v>226</v>
      </c>
      <c r="C19" s="80" t="s">
        <v>884</v>
      </c>
      <c r="D19" s="41" t="s">
        <v>882</v>
      </c>
      <c r="E19" s="41" t="s">
        <v>861</v>
      </c>
      <c r="F19" s="2">
        <v>3.4</v>
      </c>
      <c r="G19" s="92" t="s">
        <v>732</v>
      </c>
      <c r="H19" s="97" t="s">
        <v>885</v>
      </c>
      <c r="I19" s="93" t="s">
        <v>717</v>
      </c>
      <c r="J19" s="78">
        <v>2</v>
      </c>
      <c r="K19" s="78">
        <v>3</v>
      </c>
      <c r="L19" s="41">
        <f t="shared" si="0"/>
        <v>6</v>
      </c>
      <c r="M19" s="81" t="s">
        <v>886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" customHeight="1">
      <c r="A20" s="2">
        <v>15</v>
      </c>
      <c r="B20" s="75" t="s">
        <v>226</v>
      </c>
      <c r="C20" s="80" t="s">
        <v>887</v>
      </c>
      <c r="D20" s="41" t="s">
        <v>845</v>
      </c>
      <c r="E20" s="41" t="s">
        <v>861</v>
      </c>
      <c r="F20" s="41">
        <v>3.2</v>
      </c>
      <c r="G20" s="81" t="s">
        <v>715</v>
      </c>
      <c r="H20" s="97" t="s">
        <v>888</v>
      </c>
      <c r="I20" s="51" t="s">
        <v>889</v>
      </c>
      <c r="J20" s="78">
        <v>3</v>
      </c>
      <c r="K20" s="78">
        <v>2</v>
      </c>
      <c r="L20" s="41">
        <f t="shared" si="0"/>
        <v>6</v>
      </c>
      <c r="M20" s="81" t="s">
        <v>890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" customHeight="1">
      <c r="A21" s="2">
        <v>16</v>
      </c>
      <c r="B21" s="75" t="s">
        <v>226</v>
      </c>
      <c r="C21" s="80" t="s">
        <v>891</v>
      </c>
      <c r="D21" s="41" t="s">
        <v>892</v>
      </c>
      <c r="E21" s="41" t="s">
        <v>861</v>
      </c>
      <c r="F21" s="41">
        <v>3.3</v>
      </c>
      <c r="G21" s="82" t="s">
        <v>715</v>
      </c>
      <c r="H21" s="97" t="s">
        <v>865</v>
      </c>
      <c r="I21" s="51" t="s">
        <v>717</v>
      </c>
      <c r="J21" s="78">
        <v>2</v>
      </c>
      <c r="K21" s="78">
        <v>3</v>
      </c>
      <c r="L21" s="41">
        <f t="shared" si="0"/>
        <v>6</v>
      </c>
      <c r="M21" s="82" t="s">
        <v>722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" customHeight="1">
      <c r="A22" s="2">
        <v>17</v>
      </c>
      <c r="B22" s="75" t="s">
        <v>226</v>
      </c>
      <c r="C22" s="80" t="s">
        <v>893</v>
      </c>
      <c r="D22" s="41" t="s">
        <v>894</v>
      </c>
      <c r="E22" s="41" t="s">
        <v>861</v>
      </c>
      <c r="F22" s="41">
        <v>1.5</v>
      </c>
      <c r="G22" s="81" t="s">
        <v>715</v>
      </c>
      <c r="H22" s="97" t="s">
        <v>854</v>
      </c>
      <c r="I22" s="51" t="s">
        <v>717</v>
      </c>
      <c r="J22" s="78">
        <v>2</v>
      </c>
      <c r="K22" s="78">
        <v>3</v>
      </c>
      <c r="L22" s="41">
        <f>J22*K22</f>
        <v>6</v>
      </c>
      <c r="M22" s="81" t="s">
        <v>722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" customHeight="1">
      <c r="A23" s="2">
        <v>18</v>
      </c>
      <c r="B23" s="75" t="s">
        <v>226</v>
      </c>
      <c r="C23" s="80" t="s">
        <v>895</v>
      </c>
      <c r="D23" s="41" t="s">
        <v>845</v>
      </c>
      <c r="E23" s="41" t="s">
        <v>861</v>
      </c>
      <c r="F23" s="41"/>
      <c r="G23" s="81" t="s">
        <v>732</v>
      </c>
      <c r="H23" s="97" t="s">
        <v>873</v>
      </c>
      <c r="I23" s="51" t="s">
        <v>866</v>
      </c>
      <c r="J23" s="78">
        <v>2</v>
      </c>
      <c r="K23" s="78">
        <v>3</v>
      </c>
      <c r="L23" s="41">
        <f t="shared" ref="L23:L40" si="2">J23*K23</f>
        <v>6</v>
      </c>
      <c r="M23" s="81" t="s">
        <v>867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" customHeight="1">
      <c r="A24" s="2">
        <v>19</v>
      </c>
      <c r="B24" s="75" t="s">
        <v>226</v>
      </c>
      <c r="C24" s="80" t="s">
        <v>896</v>
      </c>
      <c r="D24" s="41" t="s">
        <v>882</v>
      </c>
      <c r="E24" s="41" t="s">
        <v>861</v>
      </c>
      <c r="F24" s="41"/>
      <c r="G24" s="81" t="s">
        <v>715</v>
      </c>
      <c r="H24" s="97" t="s">
        <v>862</v>
      </c>
      <c r="I24" s="51" t="s">
        <v>726</v>
      </c>
      <c r="J24" s="78">
        <v>3</v>
      </c>
      <c r="K24" s="78">
        <v>2</v>
      </c>
      <c r="L24" s="41">
        <f t="shared" si="2"/>
        <v>6</v>
      </c>
      <c r="M24" s="81" t="s">
        <v>722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" customHeight="1">
      <c r="A25" s="2">
        <v>20</v>
      </c>
      <c r="B25" s="75" t="s">
        <v>226</v>
      </c>
      <c r="C25" s="80" t="s">
        <v>897</v>
      </c>
      <c r="D25" s="41" t="s">
        <v>882</v>
      </c>
      <c r="E25" s="41" t="s">
        <v>861</v>
      </c>
      <c r="F25" s="41"/>
      <c r="G25" s="81" t="s">
        <v>715</v>
      </c>
      <c r="H25" s="97" t="s">
        <v>865</v>
      </c>
      <c r="I25" s="51" t="s">
        <v>717</v>
      </c>
      <c r="J25" s="78">
        <v>2</v>
      </c>
      <c r="K25" s="78">
        <v>3</v>
      </c>
      <c r="L25" s="41">
        <f t="shared" si="2"/>
        <v>6</v>
      </c>
      <c r="M25" s="81" t="s">
        <v>718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" customHeight="1">
      <c r="A26" s="2">
        <v>21</v>
      </c>
      <c r="B26" s="75" t="s">
        <v>226</v>
      </c>
      <c r="C26" s="80" t="s">
        <v>898</v>
      </c>
      <c r="D26" s="41" t="s">
        <v>845</v>
      </c>
      <c r="E26" s="41" t="s">
        <v>861</v>
      </c>
      <c r="F26" s="41"/>
      <c r="G26" s="81" t="s">
        <v>732</v>
      </c>
      <c r="H26" s="97" t="s">
        <v>873</v>
      </c>
      <c r="I26" s="51" t="s">
        <v>866</v>
      </c>
      <c r="J26" s="78">
        <v>3</v>
      </c>
      <c r="K26" s="78">
        <v>2</v>
      </c>
      <c r="L26" s="41">
        <f t="shared" si="2"/>
        <v>6</v>
      </c>
      <c r="M26" s="81" t="s">
        <v>867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" customHeight="1">
      <c r="A27" s="2">
        <v>22</v>
      </c>
      <c r="B27" s="75" t="s">
        <v>226</v>
      </c>
      <c r="C27" s="80" t="s">
        <v>899</v>
      </c>
      <c r="D27" s="41" t="s">
        <v>569</v>
      </c>
      <c r="E27" s="41" t="s">
        <v>861</v>
      </c>
      <c r="F27" s="41"/>
      <c r="G27" s="81" t="s">
        <v>732</v>
      </c>
      <c r="H27" s="97" t="s">
        <v>873</v>
      </c>
      <c r="I27" s="51" t="s">
        <v>874</v>
      </c>
      <c r="J27" s="78">
        <v>3</v>
      </c>
      <c r="K27" s="78">
        <v>2</v>
      </c>
      <c r="L27" s="41">
        <f t="shared" si="2"/>
        <v>6</v>
      </c>
      <c r="M27" s="81" t="s">
        <v>875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" customHeight="1">
      <c r="A28" s="2">
        <v>23</v>
      </c>
      <c r="B28" s="75" t="s">
        <v>226</v>
      </c>
      <c r="C28" s="80" t="s">
        <v>900</v>
      </c>
      <c r="D28" s="41" t="s">
        <v>901</v>
      </c>
      <c r="E28" s="41" t="s">
        <v>861</v>
      </c>
      <c r="F28" s="41"/>
      <c r="G28" s="81" t="s">
        <v>715</v>
      </c>
      <c r="H28" s="97" t="s">
        <v>865</v>
      </c>
      <c r="I28" s="51" t="s">
        <v>902</v>
      </c>
      <c r="J28" s="78">
        <v>2</v>
      </c>
      <c r="K28" s="78">
        <v>3</v>
      </c>
      <c r="L28" s="41">
        <f t="shared" si="2"/>
        <v>6</v>
      </c>
      <c r="M28" s="81" t="s">
        <v>722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" customHeight="1">
      <c r="A29" s="2">
        <v>24</v>
      </c>
      <c r="B29" s="75" t="s">
        <v>226</v>
      </c>
      <c r="C29" s="80" t="s">
        <v>903</v>
      </c>
      <c r="D29" s="41" t="s">
        <v>901</v>
      </c>
      <c r="E29" s="41" t="s">
        <v>861</v>
      </c>
      <c r="F29" s="41"/>
      <c r="G29" s="81" t="s">
        <v>715</v>
      </c>
      <c r="H29" s="97" t="s">
        <v>904</v>
      </c>
      <c r="I29" s="51" t="s">
        <v>889</v>
      </c>
      <c r="J29" s="78">
        <v>2</v>
      </c>
      <c r="K29" s="78">
        <v>3</v>
      </c>
      <c r="L29" s="41">
        <f t="shared" si="2"/>
        <v>6</v>
      </c>
      <c r="M29" s="81" t="s">
        <v>905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" customHeight="1">
      <c r="A30" s="2">
        <v>25</v>
      </c>
      <c r="B30" s="75" t="s">
        <v>226</v>
      </c>
      <c r="C30" s="80" t="s">
        <v>906</v>
      </c>
      <c r="D30" s="41" t="s">
        <v>799</v>
      </c>
      <c r="E30" s="41" t="s">
        <v>861</v>
      </c>
      <c r="F30" s="41"/>
      <c r="G30" s="81" t="s">
        <v>732</v>
      </c>
      <c r="H30" s="97" t="s">
        <v>873</v>
      </c>
      <c r="I30" s="51" t="s">
        <v>907</v>
      </c>
      <c r="J30" s="78">
        <v>3</v>
      </c>
      <c r="K30" s="78">
        <v>2</v>
      </c>
      <c r="L30" s="41">
        <f t="shared" si="2"/>
        <v>6</v>
      </c>
      <c r="M30" s="81" t="s">
        <v>875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" customHeight="1">
      <c r="A31" s="2">
        <v>26</v>
      </c>
      <c r="B31" s="75" t="s">
        <v>226</v>
      </c>
      <c r="C31" s="80" t="s">
        <v>908</v>
      </c>
      <c r="D31" s="41" t="s">
        <v>845</v>
      </c>
      <c r="E31" s="41" t="s">
        <v>861</v>
      </c>
      <c r="F31" s="41"/>
      <c r="G31" s="81" t="s">
        <v>732</v>
      </c>
      <c r="H31" s="97" t="s">
        <v>909</v>
      </c>
      <c r="I31" s="51" t="s">
        <v>866</v>
      </c>
      <c r="J31" s="78">
        <v>2</v>
      </c>
      <c r="K31" s="78">
        <v>3</v>
      </c>
      <c r="L31" s="41">
        <f t="shared" si="2"/>
        <v>6</v>
      </c>
      <c r="M31" s="81" t="s">
        <v>867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" customHeight="1">
      <c r="A32" s="2">
        <v>27</v>
      </c>
      <c r="B32" s="75" t="s">
        <v>226</v>
      </c>
      <c r="C32" s="80" t="s">
        <v>910</v>
      </c>
      <c r="D32" s="41" t="s">
        <v>845</v>
      </c>
      <c r="E32" s="41" t="s">
        <v>861</v>
      </c>
      <c r="F32" s="41"/>
      <c r="G32" s="81" t="s">
        <v>732</v>
      </c>
      <c r="H32" s="97" t="s">
        <v>873</v>
      </c>
      <c r="I32" s="51" t="s">
        <v>866</v>
      </c>
      <c r="J32" s="78">
        <v>3</v>
      </c>
      <c r="K32" s="78">
        <v>2</v>
      </c>
      <c r="L32" s="41">
        <f t="shared" si="2"/>
        <v>6</v>
      </c>
      <c r="M32" s="81" t="s">
        <v>867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" customHeight="1">
      <c r="A33" s="2">
        <v>28</v>
      </c>
      <c r="B33" s="75" t="s">
        <v>226</v>
      </c>
      <c r="C33" s="80" t="s">
        <v>911</v>
      </c>
      <c r="D33" s="41" t="s">
        <v>845</v>
      </c>
      <c r="E33" s="41" t="s">
        <v>861</v>
      </c>
      <c r="F33" s="41"/>
      <c r="G33" s="81" t="s">
        <v>715</v>
      </c>
      <c r="H33" s="97" t="s">
        <v>862</v>
      </c>
      <c r="I33" s="51" t="s">
        <v>726</v>
      </c>
      <c r="J33" s="78">
        <v>3</v>
      </c>
      <c r="K33" s="78">
        <v>2</v>
      </c>
      <c r="L33" s="41">
        <f t="shared" si="2"/>
        <v>6</v>
      </c>
      <c r="M33" s="81" t="s">
        <v>722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" customHeight="1">
      <c r="A34" s="2">
        <v>29</v>
      </c>
      <c r="B34" s="75" t="s">
        <v>226</v>
      </c>
      <c r="C34" s="80" t="s">
        <v>912</v>
      </c>
      <c r="D34" s="41" t="s">
        <v>845</v>
      </c>
      <c r="E34" s="41" t="s">
        <v>861</v>
      </c>
      <c r="F34" s="41"/>
      <c r="G34" s="81" t="s">
        <v>732</v>
      </c>
      <c r="H34" s="97" t="s">
        <v>873</v>
      </c>
      <c r="I34" s="51" t="s">
        <v>866</v>
      </c>
      <c r="J34" s="78">
        <v>3</v>
      </c>
      <c r="K34" s="78">
        <v>2</v>
      </c>
      <c r="L34" s="41">
        <f t="shared" si="2"/>
        <v>6</v>
      </c>
      <c r="M34" s="81" t="s">
        <v>913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" customHeight="1">
      <c r="A35" s="2">
        <v>30</v>
      </c>
      <c r="B35" s="75" t="s">
        <v>226</v>
      </c>
      <c r="C35" s="80" t="s">
        <v>914</v>
      </c>
      <c r="D35" s="41" t="s">
        <v>845</v>
      </c>
      <c r="E35" s="41" t="s">
        <v>861</v>
      </c>
      <c r="F35" s="41"/>
      <c r="G35" s="81" t="s">
        <v>732</v>
      </c>
      <c r="H35" s="97" t="s">
        <v>873</v>
      </c>
      <c r="I35" s="51" t="s">
        <v>866</v>
      </c>
      <c r="J35" s="78">
        <v>2</v>
      </c>
      <c r="K35" s="78">
        <v>3</v>
      </c>
      <c r="L35" s="41">
        <f t="shared" si="2"/>
        <v>6</v>
      </c>
      <c r="M35" s="81" t="s">
        <v>867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" customHeight="1">
      <c r="A36" s="2">
        <v>31</v>
      </c>
      <c r="B36" s="75" t="s">
        <v>226</v>
      </c>
      <c r="C36" s="80" t="s">
        <v>915</v>
      </c>
      <c r="D36" s="41" t="s">
        <v>845</v>
      </c>
      <c r="E36" s="41" t="s">
        <v>861</v>
      </c>
      <c r="F36" s="41"/>
      <c r="G36" s="81" t="s">
        <v>732</v>
      </c>
      <c r="H36" s="97" t="s">
        <v>873</v>
      </c>
      <c r="I36" s="51" t="s">
        <v>866</v>
      </c>
      <c r="J36" s="78">
        <v>2</v>
      </c>
      <c r="K36" s="78">
        <v>3</v>
      </c>
      <c r="L36" s="41">
        <f t="shared" si="2"/>
        <v>6</v>
      </c>
      <c r="M36" s="81" t="s">
        <v>916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" customHeight="1">
      <c r="A37" s="2">
        <v>32</v>
      </c>
      <c r="B37" s="75" t="s">
        <v>226</v>
      </c>
      <c r="C37" s="80" t="s">
        <v>917</v>
      </c>
      <c r="D37" s="41" t="s">
        <v>569</v>
      </c>
      <c r="E37" s="41" t="s">
        <v>861</v>
      </c>
      <c r="F37" s="41"/>
      <c r="G37" s="81" t="s">
        <v>741</v>
      </c>
      <c r="H37" s="97" t="s">
        <v>918</v>
      </c>
      <c r="I37" s="51" t="s">
        <v>764</v>
      </c>
      <c r="J37" s="78">
        <v>3</v>
      </c>
      <c r="K37" s="78">
        <v>1</v>
      </c>
      <c r="L37" s="41">
        <f t="shared" si="2"/>
        <v>3</v>
      </c>
      <c r="M37" s="81" t="s">
        <v>765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" customHeight="1">
      <c r="A38" s="2">
        <v>33</v>
      </c>
      <c r="B38" s="75" t="s">
        <v>226</v>
      </c>
      <c r="C38" s="80" t="s">
        <v>919</v>
      </c>
      <c r="D38" s="41" t="s">
        <v>569</v>
      </c>
      <c r="E38" s="41" t="s">
        <v>861</v>
      </c>
      <c r="F38" s="41"/>
      <c r="G38" s="81" t="s">
        <v>732</v>
      </c>
      <c r="H38" s="97" t="s">
        <v>920</v>
      </c>
      <c r="I38" s="51" t="s">
        <v>734</v>
      </c>
      <c r="J38" s="78">
        <v>3</v>
      </c>
      <c r="K38" s="78">
        <v>1</v>
      </c>
      <c r="L38" s="41">
        <f t="shared" si="2"/>
        <v>3</v>
      </c>
      <c r="M38" s="81" t="s">
        <v>768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" customHeight="1">
      <c r="A39" s="2">
        <v>34</v>
      </c>
      <c r="B39" s="75" t="s">
        <v>226</v>
      </c>
      <c r="C39" s="80" t="s">
        <v>921</v>
      </c>
      <c r="D39" s="41" t="s">
        <v>569</v>
      </c>
      <c r="E39" s="41" t="s">
        <v>861</v>
      </c>
      <c r="F39" s="41"/>
      <c r="G39" s="81" t="s">
        <v>732</v>
      </c>
      <c r="H39" s="97" t="s">
        <v>922</v>
      </c>
      <c r="I39" s="51" t="s">
        <v>734</v>
      </c>
      <c r="J39" s="78">
        <v>3</v>
      </c>
      <c r="K39" s="78">
        <v>1</v>
      </c>
      <c r="L39" s="41">
        <f t="shared" si="2"/>
        <v>3</v>
      </c>
      <c r="M39" s="81" t="s">
        <v>771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" customHeight="1">
      <c r="A40" s="2">
        <v>35</v>
      </c>
      <c r="B40" s="75" t="s">
        <v>226</v>
      </c>
      <c r="C40" s="80" t="s">
        <v>923</v>
      </c>
      <c r="D40" s="41" t="s">
        <v>861</v>
      </c>
      <c r="E40" s="41" t="s">
        <v>924</v>
      </c>
      <c r="F40" s="41"/>
      <c r="G40" s="81" t="s">
        <v>732</v>
      </c>
      <c r="H40" s="97" t="s">
        <v>141</v>
      </c>
      <c r="I40" s="51" t="s">
        <v>774</v>
      </c>
      <c r="J40" s="78">
        <v>3</v>
      </c>
      <c r="K40" s="78">
        <v>1</v>
      </c>
      <c r="L40" s="41">
        <f t="shared" si="2"/>
        <v>3</v>
      </c>
      <c r="M40" s="81" t="s">
        <v>775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" customHeight="1">
      <c r="A41" s="2">
        <v>36</v>
      </c>
      <c r="B41" s="75" t="s">
        <v>227</v>
      </c>
      <c r="C41" s="80" t="s">
        <v>1695</v>
      </c>
      <c r="D41" s="41" t="s">
        <v>192</v>
      </c>
      <c r="E41" s="41" t="s">
        <v>279</v>
      </c>
      <c r="F41" s="41">
        <v>1.3</v>
      </c>
      <c r="G41" s="81" t="s">
        <v>53</v>
      </c>
      <c r="H41" s="58" t="s">
        <v>1691</v>
      </c>
      <c r="I41" s="51" t="s">
        <v>1692</v>
      </c>
      <c r="J41" s="41">
        <v>4</v>
      </c>
      <c r="K41" s="41">
        <v>4</v>
      </c>
      <c r="L41" s="41">
        <v>16</v>
      </c>
      <c r="M41" s="51" t="s">
        <v>1693</v>
      </c>
      <c r="N41" s="41">
        <v>2</v>
      </c>
      <c r="O41" s="41">
        <v>2</v>
      </c>
      <c r="P41" s="41">
        <v>4</v>
      </c>
      <c r="Q41" s="74" t="s">
        <v>179</v>
      </c>
      <c r="R41" s="74" t="s">
        <v>1685</v>
      </c>
      <c r="S41" s="74" t="s">
        <v>281</v>
      </c>
    </row>
    <row r="42" spans="1:19" ht="52.9" customHeight="1">
      <c r="A42" s="2">
        <v>37</v>
      </c>
      <c r="B42" s="75" t="s">
        <v>227</v>
      </c>
      <c r="C42" s="80" t="s">
        <v>1657</v>
      </c>
      <c r="D42" s="41" t="s">
        <v>375</v>
      </c>
      <c r="E42" s="41" t="s">
        <v>279</v>
      </c>
      <c r="F42" s="41">
        <v>3.4</v>
      </c>
      <c r="G42" s="81" t="s">
        <v>376</v>
      </c>
      <c r="H42" s="58" t="s">
        <v>377</v>
      </c>
      <c r="I42" s="51" t="s">
        <v>1686</v>
      </c>
      <c r="J42" s="41">
        <v>2</v>
      </c>
      <c r="K42" s="41">
        <v>2</v>
      </c>
      <c r="L42" s="41">
        <v>4</v>
      </c>
      <c r="M42" s="51" t="s">
        <v>1687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" customHeight="1">
      <c r="A43" s="2">
        <v>38</v>
      </c>
      <c r="B43" s="75" t="s">
        <v>202</v>
      </c>
      <c r="C43" s="80" t="s">
        <v>1696</v>
      </c>
      <c r="D43" s="41" t="s">
        <v>192</v>
      </c>
      <c r="E43" s="41" t="s">
        <v>279</v>
      </c>
      <c r="F43" s="41">
        <v>1.4</v>
      </c>
      <c r="G43" s="81" t="s">
        <v>54</v>
      </c>
      <c r="H43" s="58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" customHeight="1">
      <c r="A44" s="2">
        <v>39</v>
      </c>
      <c r="B44" s="75" t="s">
        <v>202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8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1689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15" customHeight="1">
      <c r="A45" s="449" t="s">
        <v>184</v>
      </c>
      <c r="B45" s="450"/>
      <c r="C45" s="451"/>
      <c r="D45" s="458" t="s">
        <v>185</v>
      </c>
      <c r="E45" s="459"/>
      <c r="F45" s="460"/>
      <c r="G45" s="461"/>
      <c r="H45" s="461"/>
      <c r="I45" s="461"/>
      <c r="J45" s="461"/>
      <c r="K45" s="461"/>
      <c r="L45" s="461"/>
      <c r="M45" s="462"/>
      <c r="N45" s="48" t="s">
        <v>186</v>
      </c>
      <c r="O45" s="49"/>
      <c r="P45" s="49"/>
      <c r="Q45" s="49"/>
      <c r="R45" s="49"/>
      <c r="S45" s="50"/>
    </row>
    <row r="46" spans="1:19" ht="25.15" customHeight="1">
      <c r="A46" s="452"/>
      <c r="B46" s="453"/>
      <c r="C46" s="454"/>
      <c r="D46" s="458" t="s">
        <v>187</v>
      </c>
      <c r="E46" s="459"/>
      <c r="F46" s="460"/>
      <c r="G46" s="461"/>
      <c r="H46" s="461"/>
      <c r="I46" s="461"/>
      <c r="J46" s="461"/>
      <c r="K46" s="461"/>
      <c r="L46" s="461"/>
      <c r="M46" s="462"/>
      <c r="N46" s="48" t="s">
        <v>186</v>
      </c>
      <c r="O46" s="49"/>
      <c r="P46" s="49"/>
      <c r="Q46" s="49"/>
      <c r="R46" s="49"/>
      <c r="S46" s="50"/>
    </row>
    <row r="47" spans="1:19" ht="25.15" customHeight="1">
      <c r="A47" s="452"/>
      <c r="B47" s="453"/>
      <c r="C47" s="454"/>
      <c r="D47" s="458" t="s">
        <v>129</v>
      </c>
      <c r="E47" s="459"/>
      <c r="F47" s="460"/>
      <c r="G47" s="461"/>
      <c r="H47" s="461"/>
      <c r="I47" s="461"/>
      <c r="J47" s="461"/>
      <c r="K47" s="461"/>
      <c r="L47" s="461"/>
      <c r="M47" s="462"/>
      <c r="N47" s="48" t="s">
        <v>186</v>
      </c>
      <c r="O47" s="49"/>
      <c r="P47" s="49"/>
      <c r="Q47" s="49"/>
      <c r="R47" s="49"/>
      <c r="S47" s="50"/>
    </row>
    <row r="48" spans="1:19" ht="25.15" customHeight="1">
      <c r="A48" s="452"/>
      <c r="B48" s="453"/>
      <c r="C48" s="454"/>
      <c r="D48" s="458" t="s">
        <v>188</v>
      </c>
      <c r="E48" s="459"/>
      <c r="F48" s="460"/>
      <c r="G48" s="461"/>
      <c r="H48" s="461"/>
      <c r="I48" s="461"/>
      <c r="J48" s="461"/>
      <c r="K48" s="461"/>
      <c r="L48" s="461"/>
      <c r="M48" s="462"/>
      <c r="N48" s="48" t="s">
        <v>186</v>
      </c>
      <c r="O48" s="49"/>
      <c r="P48" s="49"/>
      <c r="Q48" s="49"/>
      <c r="R48" s="49"/>
      <c r="S48" s="50"/>
    </row>
    <row r="49" spans="1:19" ht="25.15" customHeight="1">
      <c r="A49" s="455"/>
      <c r="B49" s="456"/>
      <c r="C49" s="457"/>
      <c r="D49" s="458" t="s">
        <v>189</v>
      </c>
      <c r="E49" s="459"/>
      <c r="F49" s="460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C6" sqref="C6:C15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988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69" t="s">
        <v>226</v>
      </c>
      <c r="C6" s="80" t="s">
        <v>949</v>
      </c>
      <c r="D6" s="41" t="s">
        <v>250</v>
      </c>
      <c r="E6" s="41"/>
      <c r="F6" s="41">
        <v>1.6</v>
      </c>
      <c r="G6" s="81" t="s">
        <v>950</v>
      </c>
      <c r="H6" s="101" t="s">
        <v>951</v>
      </c>
      <c r="I6" s="101" t="s">
        <v>952</v>
      </c>
      <c r="J6" s="41">
        <v>2</v>
      </c>
      <c r="K6" s="41">
        <v>3</v>
      </c>
      <c r="L6" s="41">
        <f t="shared" ref="L6:L15" si="0">K6*J6</f>
        <v>6</v>
      </c>
      <c r="M6" s="101" t="s">
        <v>953</v>
      </c>
      <c r="N6" s="41">
        <v>1</v>
      </c>
      <c r="O6" s="41">
        <v>3</v>
      </c>
      <c r="P6" s="41">
        <f>O6*N6</f>
        <v>3</v>
      </c>
      <c r="Q6" s="41" t="s">
        <v>269</v>
      </c>
      <c r="R6" s="41" t="s">
        <v>989</v>
      </c>
      <c r="S6" s="41" t="s">
        <v>270</v>
      </c>
    </row>
    <row r="7" spans="1:19" ht="52.9" customHeight="1">
      <c r="A7" s="2">
        <v>2</v>
      </c>
      <c r="B7" s="75" t="s">
        <v>226</v>
      </c>
      <c r="C7" s="80" t="s">
        <v>949</v>
      </c>
      <c r="D7" s="41" t="s">
        <v>250</v>
      </c>
      <c r="E7" s="41"/>
      <c r="F7" s="41">
        <v>7.1</v>
      </c>
      <c r="G7" s="82" t="s">
        <v>954</v>
      </c>
      <c r="H7" s="102" t="s">
        <v>955</v>
      </c>
      <c r="I7" s="102" t="s">
        <v>956</v>
      </c>
      <c r="J7" s="41">
        <v>2</v>
      </c>
      <c r="K7" s="41">
        <v>3</v>
      </c>
      <c r="L7" s="41">
        <f t="shared" si="0"/>
        <v>6</v>
      </c>
      <c r="M7" s="102" t="s">
        <v>957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" customHeight="1">
      <c r="A8" s="2">
        <v>3</v>
      </c>
      <c r="B8" s="75" t="s">
        <v>226</v>
      </c>
      <c r="C8" s="80" t="s">
        <v>949</v>
      </c>
      <c r="D8" s="41" t="s">
        <v>250</v>
      </c>
      <c r="E8" s="41"/>
      <c r="F8" s="41">
        <v>7.1</v>
      </c>
      <c r="G8" s="82" t="s">
        <v>954</v>
      </c>
      <c r="H8" s="102" t="s">
        <v>958</v>
      </c>
      <c r="I8" s="102" t="s">
        <v>959</v>
      </c>
      <c r="J8" s="41">
        <v>2</v>
      </c>
      <c r="K8" s="41">
        <v>3</v>
      </c>
      <c r="L8" s="41">
        <f t="shared" si="0"/>
        <v>6</v>
      </c>
      <c r="M8" s="102" t="s">
        <v>960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" customHeight="1">
      <c r="A9" s="2">
        <v>4</v>
      </c>
      <c r="B9" s="75" t="s">
        <v>226</v>
      </c>
      <c r="C9" s="80" t="s">
        <v>949</v>
      </c>
      <c r="D9" s="41" t="s">
        <v>961</v>
      </c>
      <c r="E9" s="41"/>
      <c r="F9" s="41">
        <v>3.2</v>
      </c>
      <c r="G9" s="82" t="s">
        <v>962</v>
      </c>
      <c r="H9" s="102" t="s">
        <v>963</v>
      </c>
      <c r="I9" s="102" t="s">
        <v>964</v>
      </c>
      <c r="J9" s="41">
        <v>2</v>
      </c>
      <c r="K9" s="41">
        <v>3</v>
      </c>
      <c r="L9" s="41">
        <f t="shared" si="0"/>
        <v>6</v>
      </c>
      <c r="M9" s="102" t="s">
        <v>965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" customHeight="1">
      <c r="A10" s="2">
        <v>5</v>
      </c>
      <c r="B10" s="75" t="s">
        <v>226</v>
      </c>
      <c r="C10" s="80" t="s">
        <v>949</v>
      </c>
      <c r="D10" s="41" t="s">
        <v>966</v>
      </c>
      <c r="E10" s="41"/>
      <c r="F10" s="41">
        <v>4.2</v>
      </c>
      <c r="G10" s="82" t="s">
        <v>967</v>
      </c>
      <c r="H10" s="102" t="s">
        <v>968</v>
      </c>
      <c r="I10" s="102" t="s">
        <v>969</v>
      </c>
      <c r="J10" s="41">
        <v>3</v>
      </c>
      <c r="K10" s="41">
        <v>2</v>
      </c>
      <c r="L10" s="41">
        <f t="shared" si="0"/>
        <v>6</v>
      </c>
      <c r="M10" s="102" t="s">
        <v>970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" customHeight="1">
      <c r="A11" s="2">
        <v>6</v>
      </c>
      <c r="B11" s="75" t="s">
        <v>226</v>
      </c>
      <c r="C11" s="80" t="s">
        <v>971</v>
      </c>
      <c r="D11" s="41"/>
      <c r="E11" s="41"/>
      <c r="F11" s="41">
        <v>7.4</v>
      </c>
      <c r="G11" s="81" t="s">
        <v>972</v>
      </c>
      <c r="H11" s="102" t="s">
        <v>973</v>
      </c>
      <c r="I11" s="102" t="s">
        <v>974</v>
      </c>
      <c r="J11" s="41">
        <v>3</v>
      </c>
      <c r="K11" s="41">
        <v>3</v>
      </c>
      <c r="L11" s="41">
        <f t="shared" si="0"/>
        <v>9</v>
      </c>
      <c r="M11" s="102" t="s">
        <v>975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" customHeight="1">
      <c r="A12" s="2">
        <v>7</v>
      </c>
      <c r="B12" s="75" t="s">
        <v>226</v>
      </c>
      <c r="C12" s="80" t="s">
        <v>971</v>
      </c>
      <c r="D12" s="41" t="s">
        <v>976</v>
      </c>
      <c r="E12" s="41"/>
      <c r="F12" s="2">
        <v>3.4</v>
      </c>
      <c r="G12" s="92" t="s">
        <v>977</v>
      </c>
      <c r="H12" s="102" t="s">
        <v>978</v>
      </c>
      <c r="I12" s="103" t="s">
        <v>279</v>
      </c>
      <c r="J12" s="2">
        <v>2</v>
      </c>
      <c r="K12" s="41">
        <v>3</v>
      </c>
      <c r="L12" s="41">
        <f t="shared" si="0"/>
        <v>6</v>
      </c>
      <c r="M12" s="102" t="s">
        <v>979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" customHeight="1">
      <c r="A13" s="2">
        <v>8</v>
      </c>
      <c r="B13" s="75" t="s">
        <v>226</v>
      </c>
      <c r="C13" s="80" t="s">
        <v>971</v>
      </c>
      <c r="D13" s="41"/>
      <c r="E13" s="41"/>
      <c r="F13" s="2">
        <v>3.4</v>
      </c>
      <c r="G13" s="92" t="s">
        <v>977</v>
      </c>
      <c r="H13" s="102" t="s">
        <v>980</v>
      </c>
      <c r="I13" s="103" t="s">
        <v>279</v>
      </c>
      <c r="J13" s="41">
        <v>2</v>
      </c>
      <c r="K13" s="41">
        <v>3</v>
      </c>
      <c r="L13" s="41">
        <f t="shared" si="0"/>
        <v>6</v>
      </c>
      <c r="M13" s="102" t="s">
        <v>981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" customHeight="1">
      <c r="A14" s="2">
        <v>9</v>
      </c>
      <c r="B14" s="75" t="s">
        <v>226</v>
      </c>
      <c r="C14" s="80" t="s">
        <v>971</v>
      </c>
      <c r="D14" s="41"/>
      <c r="E14" s="41"/>
      <c r="F14" s="41">
        <v>1.6</v>
      </c>
      <c r="G14" s="82" t="s">
        <v>950</v>
      </c>
      <c r="H14" s="102" t="s">
        <v>982</v>
      </c>
      <c r="I14" s="103" t="s">
        <v>279</v>
      </c>
      <c r="J14" s="41">
        <v>2</v>
      </c>
      <c r="K14" s="41">
        <v>4</v>
      </c>
      <c r="L14" s="41">
        <f t="shared" si="0"/>
        <v>8</v>
      </c>
      <c r="M14" s="102" t="s">
        <v>983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" customHeight="1">
      <c r="A15" s="2">
        <v>10</v>
      </c>
      <c r="B15" s="75" t="s">
        <v>226</v>
      </c>
      <c r="C15" s="80" t="s">
        <v>971</v>
      </c>
      <c r="D15" s="41"/>
      <c r="E15" s="41"/>
      <c r="F15" s="41">
        <v>6.3</v>
      </c>
      <c r="G15" s="81" t="s">
        <v>984</v>
      </c>
      <c r="H15" s="102" t="s">
        <v>985</v>
      </c>
      <c r="I15" s="103" t="s">
        <v>986</v>
      </c>
      <c r="J15" s="41">
        <v>3</v>
      </c>
      <c r="K15" s="41">
        <v>2</v>
      </c>
      <c r="L15" s="41">
        <f t="shared" si="0"/>
        <v>6</v>
      </c>
      <c r="M15" s="102" t="s">
        <v>987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" customHeight="1">
      <c r="A16" s="2">
        <v>11</v>
      </c>
      <c r="B16" s="75" t="s">
        <v>227</v>
      </c>
      <c r="C16" s="80" t="s">
        <v>1697</v>
      </c>
      <c r="D16" s="41" t="s">
        <v>1698</v>
      </c>
      <c r="E16" s="41" t="s">
        <v>279</v>
      </c>
      <c r="F16" s="41">
        <v>2.1</v>
      </c>
      <c r="G16" s="82" t="s">
        <v>1280</v>
      </c>
      <c r="H16" s="100" t="s">
        <v>371</v>
      </c>
      <c r="I16" s="51" t="s">
        <v>1699</v>
      </c>
      <c r="J16" s="41">
        <v>3</v>
      </c>
      <c r="K16" s="41">
        <v>4</v>
      </c>
      <c r="L16" s="41">
        <f t="shared" ref="L16:L23" si="2">J16*K16</f>
        <v>12</v>
      </c>
      <c r="M16" s="82" t="s">
        <v>1700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" customHeight="1">
      <c r="A17" s="2">
        <v>12</v>
      </c>
      <c r="B17" s="75" t="s">
        <v>227</v>
      </c>
      <c r="C17" s="80" t="s">
        <v>1697</v>
      </c>
      <c r="D17" s="41" t="s">
        <v>1698</v>
      </c>
      <c r="E17" s="41" t="s">
        <v>279</v>
      </c>
      <c r="F17" s="41">
        <v>1.2</v>
      </c>
      <c r="G17" s="82" t="s">
        <v>1701</v>
      </c>
      <c r="H17" s="100" t="s">
        <v>1702</v>
      </c>
      <c r="I17" s="51" t="s">
        <v>1703</v>
      </c>
      <c r="J17" s="41">
        <v>3</v>
      </c>
      <c r="K17" s="41">
        <v>3</v>
      </c>
      <c r="L17" s="41">
        <f t="shared" si="2"/>
        <v>9</v>
      </c>
      <c r="M17" s="82" t="s">
        <v>1704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" customHeight="1">
      <c r="A18" s="2">
        <v>13</v>
      </c>
      <c r="B18" s="75" t="s">
        <v>227</v>
      </c>
      <c r="C18" s="80" t="s">
        <v>1705</v>
      </c>
      <c r="D18" s="41" t="s">
        <v>1698</v>
      </c>
      <c r="E18" s="41" t="s">
        <v>279</v>
      </c>
      <c r="F18" s="41">
        <v>2.1</v>
      </c>
      <c r="G18" s="81" t="s">
        <v>1280</v>
      </c>
      <c r="H18" s="100" t="s">
        <v>371</v>
      </c>
      <c r="I18" s="51" t="s">
        <v>1699</v>
      </c>
      <c r="J18" s="41">
        <v>3</v>
      </c>
      <c r="K18" s="41">
        <v>4</v>
      </c>
      <c r="L18" s="41">
        <f t="shared" si="2"/>
        <v>12</v>
      </c>
      <c r="M18" s="81" t="s">
        <v>1700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" customHeight="1">
      <c r="A19" s="2">
        <v>14</v>
      </c>
      <c r="B19" s="75" t="s">
        <v>227</v>
      </c>
      <c r="C19" s="80" t="s">
        <v>1706</v>
      </c>
      <c r="D19" s="41" t="s">
        <v>1698</v>
      </c>
      <c r="E19" s="41" t="s">
        <v>279</v>
      </c>
      <c r="F19" s="2">
        <v>7.3</v>
      </c>
      <c r="G19" s="92" t="s">
        <v>548</v>
      </c>
      <c r="H19" s="100" t="s">
        <v>1707</v>
      </c>
      <c r="I19" s="93" t="s">
        <v>1708</v>
      </c>
      <c r="J19" s="2">
        <v>3</v>
      </c>
      <c r="K19" s="41">
        <v>1</v>
      </c>
      <c r="L19" s="41">
        <f t="shared" si="2"/>
        <v>3</v>
      </c>
      <c r="M19" s="81" t="s">
        <v>1709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" customHeight="1">
      <c r="A20" s="2">
        <v>15</v>
      </c>
      <c r="B20" s="75" t="s">
        <v>202</v>
      </c>
      <c r="C20" s="80" t="s">
        <v>1710</v>
      </c>
      <c r="D20" s="41" t="s">
        <v>1711</v>
      </c>
      <c r="E20" s="41" t="s">
        <v>279</v>
      </c>
      <c r="F20" s="41">
        <v>1.1000000000000001</v>
      </c>
      <c r="G20" s="82" t="s">
        <v>1712</v>
      </c>
      <c r="H20" s="100" t="s">
        <v>1713</v>
      </c>
      <c r="I20" s="51" t="s">
        <v>1714</v>
      </c>
      <c r="J20" s="41">
        <v>2</v>
      </c>
      <c r="K20" s="41">
        <v>2</v>
      </c>
      <c r="L20" s="41">
        <f t="shared" si="2"/>
        <v>4</v>
      </c>
      <c r="M20" s="82" t="s">
        <v>1715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" customHeight="1">
      <c r="A21" s="2">
        <v>16</v>
      </c>
      <c r="B21" s="75" t="s">
        <v>202</v>
      </c>
      <c r="C21" s="80" t="s">
        <v>1710</v>
      </c>
      <c r="D21" s="41" t="s">
        <v>1711</v>
      </c>
      <c r="E21" s="41" t="s">
        <v>279</v>
      </c>
      <c r="F21" s="41">
        <v>1.6</v>
      </c>
      <c r="G21" s="81" t="s">
        <v>950</v>
      </c>
      <c r="H21" s="100" t="s">
        <v>1716</v>
      </c>
      <c r="I21" s="51" t="s">
        <v>1717</v>
      </c>
      <c r="J21" s="41">
        <v>2</v>
      </c>
      <c r="K21" s="41">
        <v>4</v>
      </c>
      <c r="L21" s="41">
        <f t="shared" si="2"/>
        <v>8</v>
      </c>
      <c r="M21" s="81" t="s">
        <v>1718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" customHeight="1">
      <c r="A22" s="2">
        <v>17</v>
      </c>
      <c r="B22" s="75" t="s">
        <v>202</v>
      </c>
      <c r="C22" s="80" t="s">
        <v>1719</v>
      </c>
      <c r="D22" s="41" t="s">
        <v>1720</v>
      </c>
      <c r="E22" s="41" t="s">
        <v>279</v>
      </c>
      <c r="F22" s="41">
        <v>1.1000000000000001</v>
      </c>
      <c r="G22" s="81" t="s">
        <v>1712</v>
      </c>
      <c r="H22" s="100" t="s">
        <v>1721</v>
      </c>
      <c r="I22" s="51" t="s">
        <v>1722</v>
      </c>
      <c r="J22" s="41">
        <v>2</v>
      </c>
      <c r="K22" s="41">
        <v>2</v>
      </c>
      <c r="L22" s="41">
        <f t="shared" si="2"/>
        <v>4</v>
      </c>
      <c r="M22" s="81" t="s">
        <v>1723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" customHeight="1">
      <c r="A23" s="2">
        <v>18</v>
      </c>
      <c r="B23" s="75" t="s">
        <v>202</v>
      </c>
      <c r="C23" s="80" t="s">
        <v>1719</v>
      </c>
      <c r="D23" s="41" t="s">
        <v>1711</v>
      </c>
      <c r="E23" s="41" t="s">
        <v>279</v>
      </c>
      <c r="F23" s="41">
        <v>1.1000000000000001</v>
      </c>
      <c r="G23" s="81" t="s">
        <v>1712</v>
      </c>
      <c r="H23" s="100" t="s">
        <v>1724</v>
      </c>
      <c r="I23" s="51" t="s">
        <v>1722</v>
      </c>
      <c r="J23" s="41">
        <v>2</v>
      </c>
      <c r="K23" s="41">
        <v>2</v>
      </c>
      <c r="L23" s="41">
        <f t="shared" si="2"/>
        <v>4</v>
      </c>
      <c r="M23" s="81" t="s">
        <v>1723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" customHeight="1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" customHeight="1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" customHeight="1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" customHeight="1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15" customHeight="1">
      <c r="A28" s="449" t="s">
        <v>184</v>
      </c>
      <c r="B28" s="450"/>
      <c r="C28" s="451"/>
      <c r="D28" s="458" t="s">
        <v>185</v>
      </c>
      <c r="E28" s="459"/>
      <c r="F28" s="460"/>
      <c r="G28" s="461"/>
      <c r="H28" s="461"/>
      <c r="I28" s="461"/>
      <c r="J28" s="461"/>
      <c r="K28" s="461"/>
      <c r="L28" s="461"/>
      <c r="M28" s="462"/>
      <c r="N28" s="48" t="s">
        <v>186</v>
      </c>
      <c r="O28" s="49"/>
      <c r="P28" s="49"/>
      <c r="Q28" s="49"/>
      <c r="R28" s="49"/>
      <c r="S28" s="50"/>
    </row>
    <row r="29" spans="1:19" ht="25.15" customHeight="1">
      <c r="A29" s="452"/>
      <c r="B29" s="453"/>
      <c r="C29" s="454"/>
      <c r="D29" s="458" t="s">
        <v>187</v>
      </c>
      <c r="E29" s="459"/>
      <c r="F29" s="460"/>
      <c r="G29" s="461"/>
      <c r="H29" s="461"/>
      <c r="I29" s="461"/>
      <c r="J29" s="461"/>
      <c r="K29" s="461"/>
      <c r="L29" s="461"/>
      <c r="M29" s="462"/>
      <c r="N29" s="48" t="s">
        <v>186</v>
      </c>
      <c r="O29" s="49"/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129</v>
      </c>
      <c r="E30" s="459"/>
      <c r="F30" s="460"/>
      <c r="G30" s="461"/>
      <c r="H30" s="461"/>
      <c r="I30" s="461"/>
      <c r="J30" s="461"/>
      <c r="K30" s="461"/>
      <c r="L30" s="461"/>
      <c r="M30" s="462"/>
      <c r="N30" s="48" t="s">
        <v>186</v>
      </c>
      <c r="O30" s="49"/>
      <c r="P30" s="49"/>
      <c r="Q30" s="49"/>
      <c r="R30" s="49"/>
      <c r="S30" s="50"/>
    </row>
    <row r="31" spans="1:19" ht="25.15" customHeight="1">
      <c r="A31" s="452"/>
      <c r="B31" s="453"/>
      <c r="C31" s="454"/>
      <c r="D31" s="458" t="s">
        <v>188</v>
      </c>
      <c r="E31" s="459"/>
      <c r="F31" s="460"/>
      <c r="G31" s="461"/>
      <c r="H31" s="461"/>
      <c r="I31" s="461"/>
      <c r="J31" s="461"/>
      <c r="K31" s="461"/>
      <c r="L31" s="461"/>
      <c r="M31" s="462"/>
      <c r="N31" s="48" t="s">
        <v>186</v>
      </c>
      <c r="O31" s="49"/>
      <c r="P31" s="49"/>
      <c r="Q31" s="49"/>
      <c r="R31" s="49"/>
      <c r="S31" s="50"/>
    </row>
    <row r="32" spans="1:19" ht="25.15" customHeight="1">
      <c r="A32" s="455"/>
      <c r="B32" s="456"/>
      <c r="C32" s="457"/>
      <c r="D32" s="458" t="s">
        <v>189</v>
      </c>
      <c r="E32" s="459"/>
      <c r="F32" s="460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3.5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1078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442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36" customHeight="1">
      <c r="A5" s="104">
        <v>1</v>
      </c>
      <c r="B5" s="75" t="s">
        <v>493</v>
      </c>
      <c r="C5" s="69" t="s">
        <v>991</v>
      </c>
      <c r="D5" s="69" t="s">
        <v>992</v>
      </c>
      <c r="E5" s="69" t="s">
        <v>993</v>
      </c>
      <c r="F5" s="69">
        <v>1.3</v>
      </c>
      <c r="G5" s="69" t="s">
        <v>994</v>
      </c>
      <c r="H5" s="69" t="s">
        <v>995</v>
      </c>
      <c r="I5" s="69" t="s">
        <v>996</v>
      </c>
      <c r="J5" s="2">
        <v>3</v>
      </c>
      <c r="K5" s="2">
        <v>3</v>
      </c>
      <c r="L5" s="105">
        <f>J5*K5</f>
        <v>9</v>
      </c>
      <c r="M5" s="69" t="s">
        <v>997</v>
      </c>
      <c r="N5" s="2">
        <v>1</v>
      </c>
      <c r="O5" s="2">
        <v>3</v>
      </c>
      <c r="P5" s="105">
        <f>N5*O5</f>
        <v>3</v>
      </c>
      <c r="Q5" s="41" t="s">
        <v>269</v>
      </c>
      <c r="R5" s="41" t="s">
        <v>998</v>
      </c>
      <c r="S5" s="41" t="s">
        <v>270</v>
      </c>
    </row>
    <row r="6" spans="1:19" ht="36" customHeight="1">
      <c r="A6" s="99">
        <v>2</v>
      </c>
      <c r="B6" s="75"/>
      <c r="C6" s="106" t="s">
        <v>999</v>
      </c>
      <c r="D6" s="106" t="s">
        <v>495</v>
      </c>
      <c r="E6" s="69" t="s">
        <v>993</v>
      </c>
      <c r="F6" s="69">
        <v>4.0999999999999996</v>
      </c>
      <c r="G6" s="106" t="s">
        <v>64</v>
      </c>
      <c r="H6" s="106" t="s">
        <v>499</v>
      </c>
      <c r="I6" s="69" t="s">
        <v>996</v>
      </c>
      <c r="J6" s="2">
        <v>3</v>
      </c>
      <c r="K6" s="2">
        <v>3</v>
      </c>
      <c r="L6" s="105">
        <f t="shared" ref="L6:L18" si="0">J6*K6</f>
        <v>9</v>
      </c>
      <c r="M6" s="69" t="s">
        <v>1000</v>
      </c>
      <c r="N6" s="2">
        <v>1</v>
      </c>
      <c r="O6" s="2">
        <v>3</v>
      </c>
      <c r="P6" s="105">
        <f t="shared" ref="P6:P18" si="1">N6*O6</f>
        <v>3</v>
      </c>
      <c r="Q6" s="41" t="s">
        <v>269</v>
      </c>
      <c r="R6" s="41" t="s">
        <v>998</v>
      </c>
      <c r="S6" s="41" t="s">
        <v>270</v>
      </c>
    </row>
    <row r="7" spans="1:19" ht="36" customHeight="1">
      <c r="A7" s="104">
        <v>3</v>
      </c>
      <c r="B7" s="75"/>
      <c r="C7" s="106" t="s">
        <v>1001</v>
      </c>
      <c r="D7" s="106" t="s">
        <v>495</v>
      </c>
      <c r="E7" s="69" t="s">
        <v>993</v>
      </c>
      <c r="F7" s="69">
        <v>4.2</v>
      </c>
      <c r="G7" s="106" t="s">
        <v>470</v>
      </c>
      <c r="H7" s="106" t="s">
        <v>502</v>
      </c>
      <c r="I7" s="69" t="s">
        <v>996</v>
      </c>
      <c r="J7" s="2">
        <v>3</v>
      </c>
      <c r="K7" s="2">
        <v>3</v>
      </c>
      <c r="L7" s="105">
        <f t="shared" si="0"/>
        <v>9</v>
      </c>
      <c r="M7" s="69" t="s">
        <v>1000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>
      <c r="A8" s="99">
        <v>4</v>
      </c>
      <c r="B8" s="75" t="s">
        <v>503</v>
      </c>
      <c r="C8" s="106" t="s">
        <v>1002</v>
      </c>
      <c r="D8" s="106" t="s">
        <v>1003</v>
      </c>
      <c r="E8" s="69" t="s">
        <v>993</v>
      </c>
      <c r="F8" s="69">
        <v>1.3</v>
      </c>
      <c r="G8" s="106" t="s">
        <v>195</v>
      </c>
      <c r="H8" s="106" t="s">
        <v>1004</v>
      </c>
      <c r="I8" s="69" t="s">
        <v>1005</v>
      </c>
      <c r="J8" s="2">
        <v>3</v>
      </c>
      <c r="K8" s="2">
        <v>3</v>
      </c>
      <c r="L8" s="105">
        <f t="shared" si="0"/>
        <v>9</v>
      </c>
      <c r="M8" s="69" t="s">
        <v>1006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>
      <c r="A9" s="104">
        <v>5</v>
      </c>
      <c r="B9" s="75"/>
      <c r="C9" s="106" t="s">
        <v>1007</v>
      </c>
      <c r="D9" s="106" t="s">
        <v>505</v>
      </c>
      <c r="E9" s="69" t="s">
        <v>993</v>
      </c>
      <c r="F9" s="69">
        <v>1.3</v>
      </c>
      <c r="G9" s="106" t="s">
        <v>195</v>
      </c>
      <c r="H9" s="106" t="s">
        <v>533</v>
      </c>
      <c r="I9" s="69" t="s">
        <v>1005</v>
      </c>
      <c r="J9" s="2">
        <v>3</v>
      </c>
      <c r="K9" s="2">
        <v>3</v>
      </c>
      <c r="L9" s="105">
        <f t="shared" si="0"/>
        <v>9</v>
      </c>
      <c r="M9" s="69" t="s">
        <v>1006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>
      <c r="A10" s="99">
        <v>6</v>
      </c>
      <c r="B10" s="75"/>
      <c r="C10" s="106" t="s">
        <v>1008</v>
      </c>
      <c r="D10" s="106" t="s">
        <v>505</v>
      </c>
      <c r="E10" s="69" t="s">
        <v>993</v>
      </c>
      <c r="F10" s="69">
        <v>1.3</v>
      </c>
      <c r="G10" s="106" t="s">
        <v>195</v>
      </c>
      <c r="H10" s="106" t="s">
        <v>507</v>
      </c>
      <c r="I10" s="107" t="s">
        <v>1009</v>
      </c>
      <c r="J10" s="2">
        <v>3</v>
      </c>
      <c r="K10" s="2">
        <v>3</v>
      </c>
      <c r="L10" s="105">
        <f t="shared" si="0"/>
        <v>9</v>
      </c>
      <c r="M10" s="107" t="s">
        <v>1010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>
      <c r="A11" s="104">
        <v>7</v>
      </c>
      <c r="B11" s="75"/>
      <c r="C11" s="106" t="s">
        <v>1011</v>
      </c>
      <c r="D11" s="106" t="s">
        <v>505</v>
      </c>
      <c r="E11" s="69" t="s">
        <v>993</v>
      </c>
      <c r="F11" s="69">
        <v>1.3</v>
      </c>
      <c r="G11" s="106" t="s">
        <v>195</v>
      </c>
      <c r="H11" s="106" t="s">
        <v>1012</v>
      </c>
      <c r="I11" s="107" t="s">
        <v>1013</v>
      </c>
      <c r="J11" s="2">
        <v>3</v>
      </c>
      <c r="K11" s="2">
        <v>3</v>
      </c>
      <c r="L11" s="105">
        <f t="shared" si="0"/>
        <v>9</v>
      </c>
      <c r="M11" s="107" t="s">
        <v>1070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>
      <c r="A12" s="99">
        <v>8</v>
      </c>
      <c r="B12" s="75"/>
      <c r="C12" s="106" t="s">
        <v>1014</v>
      </c>
      <c r="D12" s="106" t="s">
        <v>505</v>
      </c>
      <c r="E12" s="69" t="s">
        <v>993</v>
      </c>
      <c r="F12" s="69">
        <v>1.3</v>
      </c>
      <c r="G12" s="106" t="s">
        <v>195</v>
      </c>
      <c r="H12" s="106" t="s">
        <v>579</v>
      </c>
      <c r="I12" s="69" t="s">
        <v>1005</v>
      </c>
      <c r="J12" s="2">
        <v>3</v>
      </c>
      <c r="K12" s="2">
        <v>3</v>
      </c>
      <c r="L12" s="105">
        <f t="shared" si="0"/>
        <v>9</v>
      </c>
      <c r="M12" s="69" t="s">
        <v>1071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>
      <c r="A13" s="104">
        <v>9</v>
      </c>
      <c r="B13" s="75"/>
      <c r="C13" s="106" t="s">
        <v>1015</v>
      </c>
      <c r="D13" s="106" t="s">
        <v>514</v>
      </c>
      <c r="E13" s="69" t="s">
        <v>993</v>
      </c>
      <c r="F13" s="69">
        <v>1.3</v>
      </c>
      <c r="G13" s="106" t="s">
        <v>195</v>
      </c>
      <c r="H13" s="106" t="s">
        <v>1016</v>
      </c>
      <c r="I13" s="107" t="s">
        <v>1017</v>
      </c>
      <c r="J13" s="2">
        <v>3</v>
      </c>
      <c r="K13" s="2">
        <v>3</v>
      </c>
      <c r="L13" s="105">
        <f t="shared" si="0"/>
        <v>9</v>
      </c>
      <c r="M13" s="107" t="s">
        <v>1077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>
      <c r="A14" s="99">
        <v>10</v>
      </c>
      <c r="B14" s="75"/>
      <c r="C14" s="106" t="s">
        <v>1018</v>
      </c>
      <c r="D14" s="106" t="s">
        <v>514</v>
      </c>
      <c r="E14" s="69" t="s">
        <v>993</v>
      </c>
      <c r="F14" s="69">
        <v>4.0999999999999996</v>
      </c>
      <c r="G14" s="106" t="s">
        <v>64</v>
      </c>
      <c r="H14" s="106" t="s">
        <v>1019</v>
      </c>
      <c r="I14" s="107" t="s">
        <v>1072</v>
      </c>
      <c r="J14" s="2">
        <v>3</v>
      </c>
      <c r="K14" s="2">
        <v>2</v>
      </c>
      <c r="L14" s="105">
        <f t="shared" si="0"/>
        <v>6</v>
      </c>
      <c r="M14" s="107" t="s">
        <v>1073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>
      <c r="A15" s="104">
        <v>11</v>
      </c>
      <c r="B15" s="75"/>
      <c r="C15" s="106" t="s">
        <v>1020</v>
      </c>
      <c r="D15" s="106" t="s">
        <v>514</v>
      </c>
      <c r="E15" s="69" t="s">
        <v>993</v>
      </c>
      <c r="F15" s="69">
        <v>1.6</v>
      </c>
      <c r="G15" s="106" t="s">
        <v>1021</v>
      </c>
      <c r="H15" s="106" t="s">
        <v>1022</v>
      </c>
      <c r="I15" s="69" t="s">
        <v>1023</v>
      </c>
      <c r="J15" s="2">
        <v>3</v>
      </c>
      <c r="K15" s="2">
        <v>2</v>
      </c>
      <c r="L15" s="105">
        <f t="shared" si="0"/>
        <v>6</v>
      </c>
      <c r="M15" s="69" t="s">
        <v>1024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>
      <c r="A16" s="99">
        <v>12</v>
      </c>
      <c r="B16" s="75"/>
      <c r="C16" s="106" t="s">
        <v>1025</v>
      </c>
      <c r="D16" s="106" t="s">
        <v>514</v>
      </c>
      <c r="E16" s="69" t="s">
        <v>993</v>
      </c>
      <c r="F16" s="69">
        <v>3.4</v>
      </c>
      <c r="G16" s="106" t="s">
        <v>376</v>
      </c>
      <c r="H16" s="106" t="s">
        <v>462</v>
      </c>
      <c r="I16" s="107" t="s">
        <v>1026</v>
      </c>
      <c r="J16" s="2">
        <v>2</v>
      </c>
      <c r="K16" s="2">
        <v>2</v>
      </c>
      <c r="L16" s="105">
        <f t="shared" si="0"/>
        <v>4</v>
      </c>
      <c r="M16" s="107" t="s">
        <v>1027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>
      <c r="A17" s="104">
        <v>13</v>
      </c>
      <c r="B17" s="75"/>
      <c r="C17" s="106" t="s">
        <v>1028</v>
      </c>
      <c r="D17" s="106" t="s">
        <v>514</v>
      </c>
      <c r="E17" s="69" t="s">
        <v>993</v>
      </c>
      <c r="F17" s="69">
        <v>4.0999999999999996</v>
      </c>
      <c r="G17" s="106" t="s">
        <v>64</v>
      </c>
      <c r="H17" s="106" t="s">
        <v>1029</v>
      </c>
      <c r="I17" s="107" t="s">
        <v>1074</v>
      </c>
      <c r="J17" s="2">
        <v>2</v>
      </c>
      <c r="K17" s="2">
        <v>2</v>
      </c>
      <c r="L17" s="105">
        <f t="shared" si="0"/>
        <v>4</v>
      </c>
      <c r="M17" s="107" t="s">
        <v>1075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>
      <c r="A18" s="99"/>
      <c r="B18" s="75"/>
      <c r="C18" s="106" t="s">
        <v>1030</v>
      </c>
      <c r="D18" s="106" t="s">
        <v>514</v>
      </c>
      <c r="E18" s="69" t="s">
        <v>993</v>
      </c>
      <c r="F18" s="69">
        <v>6.4</v>
      </c>
      <c r="G18" s="106" t="s">
        <v>83</v>
      </c>
      <c r="H18" s="106" t="s">
        <v>521</v>
      </c>
      <c r="I18" s="107" t="s">
        <v>1031</v>
      </c>
      <c r="J18" s="2">
        <v>2</v>
      </c>
      <c r="K18" s="2">
        <v>2</v>
      </c>
      <c r="L18" s="105">
        <f t="shared" si="0"/>
        <v>4</v>
      </c>
      <c r="M18" s="107" t="s">
        <v>1076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15" customHeight="1">
      <c r="A19" s="449" t="s">
        <v>184</v>
      </c>
      <c r="B19" s="450"/>
      <c r="C19" s="451"/>
      <c r="D19" s="458" t="s">
        <v>185</v>
      </c>
      <c r="E19" s="459"/>
      <c r="F19" s="460"/>
      <c r="G19" s="461"/>
      <c r="H19" s="461"/>
      <c r="I19" s="461"/>
      <c r="J19" s="461"/>
      <c r="K19" s="461"/>
      <c r="L19" s="461"/>
      <c r="M19" s="462"/>
      <c r="N19" s="48" t="s">
        <v>186</v>
      </c>
      <c r="O19" s="49"/>
      <c r="P19" s="49"/>
      <c r="Q19" s="49"/>
      <c r="R19" s="49"/>
      <c r="S19" s="50"/>
    </row>
    <row r="20" spans="1:19" ht="25.15" customHeight="1">
      <c r="A20" s="452"/>
      <c r="B20" s="453"/>
      <c r="C20" s="454"/>
      <c r="D20" s="458" t="s">
        <v>187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129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188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5"/>
      <c r="B23" s="456"/>
      <c r="C23" s="457"/>
      <c r="D23" s="458" t="s">
        <v>189</v>
      </c>
      <c r="E23" s="459"/>
      <c r="F23" s="460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1143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40.15" customHeight="1">
      <c r="A5" s="104">
        <v>1</v>
      </c>
      <c r="B5" s="75" t="s">
        <v>493</v>
      </c>
      <c r="C5" s="108" t="s">
        <v>1032</v>
      </c>
      <c r="D5" s="108" t="s">
        <v>495</v>
      </c>
      <c r="E5" s="108" t="s">
        <v>1033</v>
      </c>
      <c r="F5" s="108">
        <v>4.2</v>
      </c>
      <c r="G5" s="108" t="s">
        <v>470</v>
      </c>
      <c r="H5" s="108" t="s">
        <v>1034</v>
      </c>
      <c r="I5" s="69" t="s">
        <v>996</v>
      </c>
      <c r="J5" s="2">
        <v>2</v>
      </c>
      <c r="K5" s="2">
        <v>3</v>
      </c>
      <c r="L5" s="105">
        <f>J5*K5</f>
        <v>6</v>
      </c>
      <c r="M5" s="69" t="s">
        <v>1079</v>
      </c>
      <c r="N5" s="2">
        <v>1</v>
      </c>
      <c r="O5" s="2">
        <v>3</v>
      </c>
      <c r="P5" s="105">
        <f>N5*O5</f>
        <v>3</v>
      </c>
      <c r="Q5" s="41" t="s">
        <v>269</v>
      </c>
      <c r="R5" s="41" t="s">
        <v>998</v>
      </c>
      <c r="S5" s="41" t="s">
        <v>270</v>
      </c>
    </row>
    <row r="6" spans="1:19" ht="40.15" customHeight="1">
      <c r="A6" s="99">
        <v>2</v>
      </c>
      <c r="B6" s="75"/>
      <c r="C6" s="108" t="s">
        <v>1035</v>
      </c>
      <c r="D6" s="108" t="s">
        <v>505</v>
      </c>
      <c r="E6" s="108" t="s">
        <v>1033</v>
      </c>
      <c r="F6" s="108">
        <v>1.3</v>
      </c>
      <c r="G6" s="106" t="s">
        <v>195</v>
      </c>
      <c r="H6" s="108" t="s">
        <v>1036</v>
      </c>
      <c r="I6" s="69" t="s">
        <v>1084</v>
      </c>
      <c r="J6" s="2">
        <v>2</v>
      </c>
      <c r="K6" s="2">
        <v>3</v>
      </c>
      <c r="L6" s="105">
        <f t="shared" ref="L6:L17" si="0">J6*K6</f>
        <v>6</v>
      </c>
      <c r="M6" s="69" t="s">
        <v>1071</v>
      </c>
      <c r="N6" s="2">
        <v>1</v>
      </c>
      <c r="O6" s="2">
        <v>3</v>
      </c>
      <c r="P6" s="105">
        <f t="shared" ref="P6:P17" si="1">N6*O6</f>
        <v>3</v>
      </c>
      <c r="Q6" s="41" t="s">
        <v>269</v>
      </c>
      <c r="R6" s="41" t="s">
        <v>998</v>
      </c>
      <c r="S6" s="41" t="s">
        <v>270</v>
      </c>
    </row>
    <row r="7" spans="1:19" ht="40.15" customHeight="1">
      <c r="A7" s="104">
        <v>3</v>
      </c>
      <c r="B7" s="75"/>
      <c r="C7" s="108" t="s">
        <v>1037</v>
      </c>
      <c r="D7" s="108" t="s">
        <v>1038</v>
      </c>
      <c r="E7" s="108" t="s">
        <v>1033</v>
      </c>
      <c r="F7" s="108">
        <v>3.4</v>
      </c>
      <c r="G7" s="108" t="s">
        <v>376</v>
      </c>
      <c r="H7" s="108" t="s">
        <v>1039</v>
      </c>
      <c r="I7" s="69" t="s">
        <v>1088</v>
      </c>
      <c r="J7" s="2">
        <v>2</v>
      </c>
      <c r="K7" s="2">
        <v>2</v>
      </c>
      <c r="L7" s="105">
        <f t="shared" si="0"/>
        <v>4</v>
      </c>
      <c r="M7" s="69" t="s">
        <v>1093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15" customHeight="1">
      <c r="A8" s="99">
        <v>4</v>
      </c>
      <c r="B8" s="75" t="s">
        <v>1040</v>
      </c>
      <c r="C8" s="108" t="s">
        <v>1041</v>
      </c>
      <c r="D8" s="108" t="s">
        <v>1042</v>
      </c>
      <c r="E8" s="108" t="s">
        <v>1033</v>
      </c>
      <c r="F8" s="108">
        <v>3.4</v>
      </c>
      <c r="G8" s="108" t="s">
        <v>376</v>
      </c>
      <c r="H8" s="108" t="s">
        <v>1043</v>
      </c>
      <c r="I8" s="69"/>
      <c r="J8" s="2">
        <v>2</v>
      </c>
      <c r="K8" s="2">
        <v>2</v>
      </c>
      <c r="L8" s="105">
        <f t="shared" si="0"/>
        <v>4</v>
      </c>
      <c r="M8" s="69" t="s">
        <v>1089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15" customHeight="1">
      <c r="A9" s="104">
        <v>5</v>
      </c>
      <c r="B9" s="75"/>
      <c r="C9" s="108" t="s">
        <v>1045</v>
      </c>
      <c r="D9" s="108" t="s">
        <v>1046</v>
      </c>
      <c r="E9" s="108" t="s">
        <v>1033</v>
      </c>
      <c r="F9" s="108">
        <v>1.3</v>
      </c>
      <c r="G9" s="108" t="s">
        <v>195</v>
      </c>
      <c r="H9" s="108" t="s">
        <v>1047</v>
      </c>
      <c r="I9" s="69" t="s">
        <v>1048</v>
      </c>
      <c r="J9" s="2">
        <v>2</v>
      </c>
      <c r="K9" s="2">
        <v>2</v>
      </c>
      <c r="L9" s="105">
        <f t="shared" si="0"/>
        <v>4</v>
      </c>
      <c r="M9" s="69" t="s">
        <v>1090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15" customHeight="1">
      <c r="A10" s="99">
        <v>6</v>
      </c>
      <c r="B10" s="75"/>
      <c r="C10" s="108" t="s">
        <v>1049</v>
      </c>
      <c r="D10" s="108" t="s">
        <v>1046</v>
      </c>
      <c r="E10" s="108" t="s">
        <v>1033</v>
      </c>
      <c r="F10" s="108">
        <v>4.0999999999999996</v>
      </c>
      <c r="G10" s="108" t="s">
        <v>64</v>
      </c>
      <c r="H10" s="108" t="s">
        <v>1050</v>
      </c>
      <c r="I10" s="107" t="s">
        <v>1051</v>
      </c>
      <c r="J10" s="2">
        <v>2</v>
      </c>
      <c r="K10" s="2">
        <v>3</v>
      </c>
      <c r="L10" s="105">
        <f t="shared" si="0"/>
        <v>6</v>
      </c>
      <c r="M10" s="107" t="s">
        <v>1091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15" customHeight="1">
      <c r="A11" s="104">
        <v>7</v>
      </c>
      <c r="B11" s="75"/>
      <c r="C11" s="108" t="s">
        <v>1052</v>
      </c>
      <c r="D11" s="108" t="s">
        <v>1046</v>
      </c>
      <c r="E11" s="108" t="s">
        <v>1033</v>
      </c>
      <c r="F11" s="108">
        <v>1.3</v>
      </c>
      <c r="G11" s="108" t="s">
        <v>195</v>
      </c>
      <c r="H11" s="108" t="s">
        <v>1047</v>
      </c>
      <c r="I11" s="107" t="s">
        <v>996</v>
      </c>
      <c r="J11" s="2">
        <v>2</v>
      </c>
      <c r="K11" s="2">
        <v>2</v>
      </c>
      <c r="L11" s="105">
        <f t="shared" si="0"/>
        <v>4</v>
      </c>
      <c r="M11" s="107" t="s">
        <v>1053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15" customHeight="1">
      <c r="A12" s="99">
        <v>8</v>
      </c>
      <c r="B12" s="75"/>
      <c r="C12" s="108" t="s">
        <v>1054</v>
      </c>
      <c r="D12" s="108" t="s">
        <v>1046</v>
      </c>
      <c r="E12" s="108" t="s">
        <v>1033</v>
      </c>
      <c r="F12" s="108">
        <v>4.0999999999999996</v>
      </c>
      <c r="G12" s="108" t="s">
        <v>64</v>
      </c>
      <c r="H12" s="108" t="s">
        <v>1050</v>
      </c>
      <c r="I12" s="107" t="s">
        <v>1051</v>
      </c>
      <c r="J12" s="2">
        <v>2</v>
      </c>
      <c r="K12" s="2">
        <v>3</v>
      </c>
      <c r="L12" s="105">
        <f t="shared" si="0"/>
        <v>6</v>
      </c>
      <c r="M12" s="107" t="s">
        <v>1091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15" customHeight="1">
      <c r="A13" s="104">
        <v>9</v>
      </c>
      <c r="B13" s="75"/>
      <c r="C13" s="108" t="s">
        <v>1055</v>
      </c>
      <c r="D13" s="108" t="s">
        <v>1046</v>
      </c>
      <c r="E13" s="108" t="s">
        <v>1033</v>
      </c>
      <c r="F13" s="108">
        <v>4.0999999999999996</v>
      </c>
      <c r="G13" s="108" t="s">
        <v>64</v>
      </c>
      <c r="H13" s="108" t="s">
        <v>1050</v>
      </c>
      <c r="I13" s="107" t="s">
        <v>1051</v>
      </c>
      <c r="J13" s="2">
        <v>2</v>
      </c>
      <c r="K13" s="2">
        <v>3</v>
      </c>
      <c r="L13" s="105">
        <f t="shared" si="0"/>
        <v>6</v>
      </c>
      <c r="M13" s="107" t="s">
        <v>1091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15" customHeight="1">
      <c r="A14" s="99">
        <v>10</v>
      </c>
      <c r="B14" s="75"/>
      <c r="C14" s="108" t="s">
        <v>1056</v>
      </c>
      <c r="D14" s="108" t="s">
        <v>569</v>
      </c>
      <c r="E14" s="108" t="s">
        <v>1033</v>
      </c>
      <c r="F14" s="108">
        <v>3.4</v>
      </c>
      <c r="G14" s="108" t="s">
        <v>376</v>
      </c>
      <c r="H14" s="108" t="s">
        <v>1043</v>
      </c>
      <c r="I14" s="107" t="s">
        <v>1044</v>
      </c>
      <c r="J14" s="2">
        <v>2</v>
      </c>
      <c r="K14" s="2">
        <v>2</v>
      </c>
      <c r="L14" s="105">
        <f t="shared" si="0"/>
        <v>4</v>
      </c>
      <c r="M14" s="69" t="s">
        <v>1089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15" customHeight="1">
      <c r="A15" s="104">
        <v>11</v>
      </c>
      <c r="B15" s="75" t="s">
        <v>562</v>
      </c>
      <c r="C15" s="108" t="s">
        <v>1057</v>
      </c>
      <c r="D15" s="108" t="s">
        <v>569</v>
      </c>
      <c r="E15" s="108" t="s">
        <v>1033</v>
      </c>
      <c r="F15" s="108">
        <v>2.1</v>
      </c>
      <c r="G15" s="108" t="s">
        <v>700</v>
      </c>
      <c r="H15" s="108" t="s">
        <v>1058</v>
      </c>
      <c r="I15" s="107" t="s">
        <v>1059</v>
      </c>
      <c r="J15" s="2">
        <v>2</v>
      </c>
      <c r="K15" s="2">
        <v>2</v>
      </c>
      <c r="L15" s="105">
        <f t="shared" si="0"/>
        <v>4</v>
      </c>
      <c r="M15" s="69" t="s">
        <v>1092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15" customHeight="1">
      <c r="A16" s="99">
        <v>12</v>
      </c>
      <c r="B16" s="75" t="s">
        <v>202</v>
      </c>
      <c r="C16" s="108" t="s">
        <v>1060</v>
      </c>
      <c r="D16" s="108" t="s">
        <v>569</v>
      </c>
      <c r="E16" s="108" t="s">
        <v>1033</v>
      </c>
      <c r="F16" s="108">
        <v>1.4</v>
      </c>
      <c r="G16" s="108" t="s">
        <v>681</v>
      </c>
      <c r="H16" s="108" t="s">
        <v>1061</v>
      </c>
      <c r="I16" s="107" t="s">
        <v>1085</v>
      </c>
      <c r="J16" s="2">
        <v>2</v>
      </c>
      <c r="K16" s="2">
        <v>2</v>
      </c>
      <c r="L16" s="105">
        <f t="shared" si="0"/>
        <v>4</v>
      </c>
      <c r="M16" s="69" t="s">
        <v>1086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15" customHeight="1">
      <c r="A17" s="104">
        <v>13</v>
      </c>
      <c r="B17" s="75"/>
      <c r="C17" s="108" t="s">
        <v>1062</v>
      </c>
      <c r="D17" s="108" t="s">
        <v>1063</v>
      </c>
      <c r="E17" s="108" t="s">
        <v>1033</v>
      </c>
      <c r="F17" s="108">
        <v>1.4</v>
      </c>
      <c r="G17" s="108" t="s">
        <v>681</v>
      </c>
      <c r="H17" s="108" t="s">
        <v>1064</v>
      </c>
      <c r="I17" s="107" t="s">
        <v>1085</v>
      </c>
      <c r="J17" s="2">
        <v>2</v>
      </c>
      <c r="K17" s="2">
        <v>2</v>
      </c>
      <c r="L17" s="105">
        <f t="shared" si="0"/>
        <v>4</v>
      </c>
      <c r="M17" s="69" t="s">
        <v>1086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15" customHeight="1">
      <c r="A18" s="449" t="s">
        <v>184</v>
      </c>
      <c r="B18" s="450"/>
      <c r="C18" s="451"/>
      <c r="D18" s="458" t="s">
        <v>185</v>
      </c>
      <c r="E18" s="459"/>
      <c r="F18" s="460"/>
      <c r="G18" s="461"/>
      <c r="H18" s="461"/>
      <c r="I18" s="461"/>
      <c r="J18" s="461"/>
      <c r="K18" s="461"/>
      <c r="L18" s="461"/>
      <c r="M18" s="462"/>
      <c r="N18" s="48" t="s">
        <v>186</v>
      </c>
      <c r="O18" s="49"/>
      <c r="P18" s="49"/>
      <c r="Q18" s="49"/>
      <c r="R18" s="49"/>
      <c r="S18" s="50"/>
    </row>
    <row r="19" spans="1:19" ht="25.15" customHeight="1">
      <c r="A19" s="452"/>
      <c r="B19" s="453"/>
      <c r="C19" s="454"/>
      <c r="D19" s="458" t="s">
        <v>187</v>
      </c>
      <c r="E19" s="459"/>
      <c r="F19" s="460"/>
      <c r="G19" s="461"/>
      <c r="H19" s="461"/>
      <c r="I19" s="461"/>
      <c r="J19" s="461"/>
      <c r="K19" s="461"/>
      <c r="L19" s="461"/>
      <c r="M19" s="462"/>
      <c r="N19" s="48" t="s">
        <v>186</v>
      </c>
      <c r="O19" s="49"/>
      <c r="P19" s="49"/>
      <c r="Q19" s="49"/>
      <c r="R19" s="49"/>
      <c r="S19" s="50"/>
    </row>
    <row r="20" spans="1:19" ht="25.15" customHeight="1">
      <c r="A20" s="452"/>
      <c r="B20" s="453"/>
      <c r="C20" s="454"/>
      <c r="D20" s="458" t="s">
        <v>129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188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5"/>
      <c r="B22" s="456"/>
      <c r="C22" s="457"/>
      <c r="D22" s="458" t="s">
        <v>189</v>
      </c>
      <c r="E22" s="459"/>
      <c r="F22" s="460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63" t="s">
        <v>1531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21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21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21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21" ht="52.9" customHeight="1">
      <c r="A5" s="57">
        <v>1</v>
      </c>
      <c r="B5" s="109" t="s">
        <v>17</v>
      </c>
      <c r="C5" s="81" t="s">
        <v>1530</v>
      </c>
      <c r="D5" s="41" t="s">
        <v>1529</v>
      </c>
      <c r="E5" s="41" t="s">
        <v>457</v>
      </c>
      <c r="F5" s="41">
        <v>1.1000000000000001</v>
      </c>
      <c r="G5" s="81" t="s">
        <v>1101</v>
      </c>
      <c r="H5" s="82" t="s">
        <v>1528</v>
      </c>
      <c r="I5" s="51" t="s">
        <v>1098</v>
      </c>
      <c r="J5" s="41">
        <v>2</v>
      </c>
      <c r="K5" s="41">
        <v>2</v>
      </c>
      <c r="L5" s="41">
        <f t="shared" ref="L5:L15" si="0">J5*K5</f>
        <v>4</v>
      </c>
      <c r="M5" s="82" t="s">
        <v>1099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" customHeight="1">
      <c r="A6" s="57">
        <v>2</v>
      </c>
      <c r="B6" s="109" t="s">
        <v>226</v>
      </c>
      <c r="C6" s="81" t="s">
        <v>1527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1526</v>
      </c>
      <c r="I6" s="51" t="s">
        <v>1098</v>
      </c>
      <c r="J6" s="41">
        <v>2</v>
      </c>
      <c r="K6" s="41">
        <v>3</v>
      </c>
      <c r="L6" s="41">
        <f t="shared" si="0"/>
        <v>6</v>
      </c>
      <c r="M6" s="82" t="s">
        <v>1500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" customHeight="1">
      <c r="A7" s="57">
        <v>3</v>
      </c>
      <c r="B7" s="105" t="s">
        <v>226</v>
      </c>
      <c r="C7" s="81" t="s">
        <v>1525</v>
      </c>
      <c r="D7" s="41" t="s">
        <v>1524</v>
      </c>
      <c r="E7" s="41" t="s">
        <v>457</v>
      </c>
      <c r="F7" s="41">
        <v>1.3</v>
      </c>
      <c r="G7" s="82" t="s">
        <v>1096</v>
      </c>
      <c r="H7" s="82" t="s">
        <v>1523</v>
      </c>
      <c r="I7" s="51" t="s">
        <v>1098</v>
      </c>
      <c r="J7" s="41">
        <v>2</v>
      </c>
      <c r="K7" s="41">
        <v>3</v>
      </c>
      <c r="L7" s="41">
        <f t="shared" si="0"/>
        <v>6</v>
      </c>
      <c r="M7" s="82" t="s">
        <v>1500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" customHeight="1">
      <c r="A8" s="57">
        <v>4</v>
      </c>
      <c r="B8" s="105" t="s">
        <v>226</v>
      </c>
      <c r="C8" s="81" t="s">
        <v>1522</v>
      </c>
      <c r="D8" s="41" t="s">
        <v>1521</v>
      </c>
      <c r="E8" s="41" t="s">
        <v>457</v>
      </c>
      <c r="F8" s="41">
        <v>1.1000000000000001</v>
      </c>
      <c r="G8" s="82" t="s">
        <v>1101</v>
      </c>
      <c r="H8" s="82" t="s">
        <v>1520</v>
      </c>
      <c r="I8" s="51" t="s">
        <v>1098</v>
      </c>
      <c r="J8" s="41">
        <v>1</v>
      </c>
      <c r="K8" s="41">
        <v>2</v>
      </c>
      <c r="L8" s="41">
        <f t="shared" si="0"/>
        <v>2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>
      <c r="A9" s="57">
        <v>5</v>
      </c>
      <c r="B9" s="105" t="s">
        <v>226</v>
      </c>
      <c r="C9" s="81" t="s">
        <v>1519</v>
      </c>
      <c r="D9" s="41" t="s">
        <v>1517</v>
      </c>
      <c r="E9" s="41" t="s">
        <v>457</v>
      </c>
      <c r="F9" s="41">
        <v>1.1000000000000001</v>
      </c>
      <c r="G9" s="82" t="s">
        <v>1101</v>
      </c>
      <c r="H9" s="82" t="s">
        <v>1516</v>
      </c>
      <c r="I9" s="51" t="s">
        <v>1108</v>
      </c>
      <c r="J9" s="41">
        <v>2</v>
      </c>
      <c r="K9" s="41">
        <v>2</v>
      </c>
      <c r="L9" s="41">
        <f t="shared" si="0"/>
        <v>4</v>
      </c>
      <c r="M9" s="82" t="s">
        <v>1500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" customHeight="1">
      <c r="A10" s="57">
        <v>6</v>
      </c>
      <c r="B10" s="105" t="s">
        <v>226</v>
      </c>
      <c r="C10" s="81" t="s">
        <v>1518</v>
      </c>
      <c r="D10" s="41" t="s">
        <v>1517</v>
      </c>
      <c r="E10" s="41" t="s">
        <v>457</v>
      </c>
      <c r="F10" s="41">
        <v>1.1000000000000001</v>
      </c>
      <c r="G10" s="82" t="s">
        <v>1101</v>
      </c>
      <c r="H10" s="82" t="s">
        <v>1516</v>
      </c>
      <c r="I10" s="51" t="s">
        <v>1108</v>
      </c>
      <c r="J10" s="41">
        <v>2</v>
      </c>
      <c r="K10" s="41">
        <v>2</v>
      </c>
      <c r="L10" s="41">
        <f t="shared" si="0"/>
        <v>4</v>
      </c>
      <c r="M10" s="82" t="s">
        <v>1112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" customHeight="1">
      <c r="A11" s="57">
        <v>7</v>
      </c>
      <c r="B11" s="105" t="s">
        <v>227</v>
      </c>
      <c r="C11" s="81" t="s">
        <v>1515</v>
      </c>
      <c r="D11" s="41" t="s">
        <v>1512</v>
      </c>
      <c r="E11" s="41" t="s">
        <v>457</v>
      </c>
      <c r="F11" s="41">
        <v>1.1000000000000001</v>
      </c>
      <c r="G11" s="81" t="s">
        <v>1101</v>
      </c>
      <c r="H11" s="82" t="s">
        <v>1514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1112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" customHeight="1">
      <c r="A12" s="57">
        <v>8</v>
      </c>
      <c r="B12" s="105" t="s">
        <v>227</v>
      </c>
      <c r="C12" s="81" t="s">
        <v>1513</v>
      </c>
      <c r="D12" s="41" t="s">
        <v>1512</v>
      </c>
      <c r="E12" s="41" t="s">
        <v>457</v>
      </c>
      <c r="F12" s="57">
        <v>2.1</v>
      </c>
      <c r="G12" s="111" t="s">
        <v>1132</v>
      </c>
      <c r="H12" s="112" t="s">
        <v>1509</v>
      </c>
      <c r="I12" s="113" t="s">
        <v>1098</v>
      </c>
      <c r="J12" s="57">
        <v>1</v>
      </c>
      <c r="K12" s="41">
        <v>2</v>
      </c>
      <c r="L12" s="41">
        <f t="shared" si="0"/>
        <v>2</v>
      </c>
      <c r="M12" s="81" t="s">
        <v>1511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" customHeight="1">
      <c r="A13" s="57">
        <v>9</v>
      </c>
      <c r="B13" s="105" t="s">
        <v>227</v>
      </c>
      <c r="C13" s="81" t="s">
        <v>1510</v>
      </c>
      <c r="D13" s="41" t="s">
        <v>1503</v>
      </c>
      <c r="E13" s="41" t="s">
        <v>457</v>
      </c>
      <c r="F13" s="41">
        <v>2.1</v>
      </c>
      <c r="G13" s="81" t="s">
        <v>1132</v>
      </c>
      <c r="H13" s="82" t="s">
        <v>1509</v>
      </c>
      <c r="I13" s="51" t="s">
        <v>1501</v>
      </c>
      <c r="J13" s="41">
        <v>2</v>
      </c>
      <c r="K13" s="41">
        <v>2</v>
      </c>
      <c r="L13" s="41">
        <f t="shared" si="0"/>
        <v>4</v>
      </c>
      <c r="M13" s="81" t="s">
        <v>1505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" customHeight="1">
      <c r="A14" s="57">
        <v>10</v>
      </c>
      <c r="B14" s="105" t="s">
        <v>202</v>
      </c>
      <c r="C14" s="81" t="s">
        <v>1508</v>
      </c>
      <c r="D14" s="41" t="s">
        <v>1507</v>
      </c>
      <c r="E14" s="41" t="s">
        <v>457</v>
      </c>
      <c r="F14" s="41">
        <v>1.1000000000000001</v>
      </c>
      <c r="G14" s="82" t="s">
        <v>1101</v>
      </c>
      <c r="H14" s="82" t="s">
        <v>1506</v>
      </c>
      <c r="I14" s="51" t="s">
        <v>1501</v>
      </c>
      <c r="J14" s="41">
        <v>2</v>
      </c>
      <c r="K14" s="41">
        <v>3</v>
      </c>
      <c r="L14" s="41">
        <f t="shared" si="0"/>
        <v>6</v>
      </c>
      <c r="M14" s="82" t="s">
        <v>1505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>
      <c r="A15" s="57">
        <v>11</v>
      </c>
      <c r="B15" s="105" t="s">
        <v>202</v>
      </c>
      <c r="C15" s="81" t="s">
        <v>1504</v>
      </c>
      <c r="D15" s="41" t="s">
        <v>1503</v>
      </c>
      <c r="E15" s="41" t="s">
        <v>457</v>
      </c>
      <c r="F15" s="41">
        <v>1.4</v>
      </c>
      <c r="G15" s="81" t="s">
        <v>1140</v>
      </c>
      <c r="H15" s="82" t="s">
        <v>1502</v>
      </c>
      <c r="I15" s="51" t="s">
        <v>1501</v>
      </c>
      <c r="J15" s="41">
        <v>2</v>
      </c>
      <c r="K15" s="41">
        <v>3</v>
      </c>
      <c r="L15" s="41">
        <f t="shared" si="0"/>
        <v>6</v>
      </c>
      <c r="M15" s="81" t="s">
        <v>1500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" customHeight="1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" customHeight="1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" customHeight="1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15" customHeight="1">
      <c r="A19" s="449" t="s">
        <v>184</v>
      </c>
      <c r="B19" s="450"/>
      <c r="C19" s="451"/>
      <c r="D19" s="458" t="s">
        <v>185</v>
      </c>
      <c r="E19" s="459"/>
      <c r="F19" s="460"/>
      <c r="G19" s="461"/>
      <c r="H19" s="461"/>
      <c r="I19" s="461"/>
      <c r="J19" s="461"/>
      <c r="K19" s="461"/>
      <c r="L19" s="461"/>
      <c r="M19" s="462"/>
      <c r="N19" s="48" t="s">
        <v>186</v>
      </c>
      <c r="O19" s="49"/>
      <c r="P19" s="49"/>
      <c r="Q19" s="49"/>
      <c r="R19" s="49"/>
      <c r="S19" s="50"/>
    </row>
    <row r="20" spans="1:21" ht="25.15" customHeight="1">
      <c r="A20" s="452"/>
      <c r="B20" s="453"/>
      <c r="C20" s="454"/>
      <c r="D20" s="458" t="s">
        <v>187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21" ht="25.15" customHeight="1">
      <c r="A21" s="452"/>
      <c r="B21" s="453"/>
      <c r="C21" s="454"/>
      <c r="D21" s="458" t="s">
        <v>129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21" ht="25.15" customHeight="1">
      <c r="A22" s="452"/>
      <c r="B22" s="453"/>
      <c r="C22" s="454"/>
      <c r="D22" s="458" t="s">
        <v>188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21" ht="25.15" customHeight="1">
      <c r="A23" s="455"/>
      <c r="B23" s="456"/>
      <c r="C23" s="457"/>
      <c r="D23" s="458" t="s">
        <v>189</v>
      </c>
      <c r="E23" s="459"/>
      <c r="F23" s="460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63" t="s">
        <v>1142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21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21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21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21" ht="52.9" customHeight="1">
      <c r="A5" s="57">
        <v>1</v>
      </c>
      <c r="B5" s="109" t="s">
        <v>17</v>
      </c>
      <c r="C5" s="81" t="s">
        <v>1094</v>
      </c>
      <c r="D5" s="41" t="s">
        <v>1095</v>
      </c>
      <c r="E5" s="41" t="s">
        <v>457</v>
      </c>
      <c r="F5" s="41">
        <v>1.3</v>
      </c>
      <c r="G5" s="81" t="s">
        <v>1096</v>
      </c>
      <c r="H5" s="82" t="s">
        <v>1097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" customHeight="1">
      <c r="A6" s="57">
        <v>2</v>
      </c>
      <c r="B6" s="109" t="s">
        <v>17</v>
      </c>
      <c r="C6" s="81" t="s">
        <v>1100</v>
      </c>
      <c r="D6" s="41" t="s">
        <v>1095</v>
      </c>
      <c r="E6" s="41" t="s">
        <v>457</v>
      </c>
      <c r="F6" s="41">
        <v>1.1000000000000001</v>
      </c>
      <c r="G6" s="81" t="s">
        <v>1101</v>
      </c>
      <c r="H6" s="82" t="s">
        <v>1102</v>
      </c>
      <c r="I6" s="51" t="s">
        <v>1098</v>
      </c>
      <c r="J6" s="41">
        <v>2</v>
      </c>
      <c r="K6" s="41">
        <v>2</v>
      </c>
      <c r="L6" s="41">
        <f t="shared" ref="L6:L18" si="0">J6*K6</f>
        <v>4</v>
      </c>
      <c r="M6" s="82" t="s">
        <v>1103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" customHeight="1">
      <c r="A7" s="57">
        <v>3</v>
      </c>
      <c r="B7" s="105" t="s">
        <v>226</v>
      </c>
      <c r="C7" s="81" t="s">
        <v>1104</v>
      </c>
      <c r="D7" s="41" t="s">
        <v>1105</v>
      </c>
      <c r="E7" s="41" t="s">
        <v>457</v>
      </c>
      <c r="F7" s="41">
        <v>1.3</v>
      </c>
      <c r="G7" s="82" t="s">
        <v>1096</v>
      </c>
      <c r="H7" s="82" t="s">
        <v>1106</v>
      </c>
      <c r="I7" s="51" t="s">
        <v>1098</v>
      </c>
      <c r="J7" s="41">
        <v>3</v>
      </c>
      <c r="K7" s="41">
        <v>3</v>
      </c>
      <c r="L7" s="41">
        <f t="shared" si="0"/>
        <v>9</v>
      </c>
      <c r="M7" s="82" t="s">
        <v>1103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" customHeight="1">
      <c r="A8" s="57">
        <v>4</v>
      </c>
      <c r="B8" s="105" t="s">
        <v>226</v>
      </c>
      <c r="C8" s="81" t="s">
        <v>1104</v>
      </c>
      <c r="D8" s="41" t="s">
        <v>1105</v>
      </c>
      <c r="E8" s="41" t="s">
        <v>457</v>
      </c>
      <c r="F8" s="41">
        <v>1.3</v>
      </c>
      <c r="G8" s="82" t="s">
        <v>1096</v>
      </c>
      <c r="H8" s="82" t="s">
        <v>1107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1103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>
      <c r="A9" s="57">
        <v>5</v>
      </c>
      <c r="B9" s="105" t="s">
        <v>226</v>
      </c>
      <c r="C9" s="81" t="s">
        <v>1109</v>
      </c>
      <c r="D9" s="41" t="s">
        <v>1110</v>
      </c>
      <c r="E9" s="41" t="s">
        <v>457</v>
      </c>
      <c r="F9" s="41">
        <v>1.3</v>
      </c>
      <c r="G9" s="82" t="s">
        <v>1096</v>
      </c>
      <c r="H9" s="82" t="s">
        <v>1111</v>
      </c>
      <c r="I9" s="51" t="s">
        <v>1108</v>
      </c>
      <c r="J9" s="41">
        <v>3</v>
      </c>
      <c r="K9" s="41">
        <v>3</v>
      </c>
      <c r="L9" s="41">
        <f t="shared" si="0"/>
        <v>9</v>
      </c>
      <c r="M9" s="82" t="s">
        <v>1112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" customHeight="1">
      <c r="A10" s="57">
        <v>6</v>
      </c>
      <c r="B10" s="105" t="s">
        <v>226</v>
      </c>
      <c r="C10" s="81" t="s">
        <v>1109</v>
      </c>
      <c r="D10" s="41" t="s">
        <v>1110</v>
      </c>
      <c r="E10" s="41" t="s">
        <v>457</v>
      </c>
      <c r="F10" s="41">
        <v>1.6</v>
      </c>
      <c r="G10" s="82" t="s">
        <v>1113</v>
      </c>
      <c r="H10" s="82" t="s">
        <v>1114</v>
      </c>
      <c r="I10" s="51" t="s">
        <v>1108</v>
      </c>
      <c r="J10" s="41">
        <v>2</v>
      </c>
      <c r="K10" s="41">
        <v>3</v>
      </c>
      <c r="L10" s="41">
        <f t="shared" si="0"/>
        <v>6</v>
      </c>
      <c r="M10" s="82" t="s">
        <v>1112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" customHeight="1">
      <c r="A11" s="57">
        <v>7</v>
      </c>
      <c r="B11" s="105" t="s">
        <v>226</v>
      </c>
      <c r="C11" s="81" t="s">
        <v>1109</v>
      </c>
      <c r="D11" s="41" t="s">
        <v>1115</v>
      </c>
      <c r="E11" s="41" t="s">
        <v>457</v>
      </c>
      <c r="F11" s="41">
        <v>7.2</v>
      </c>
      <c r="G11" s="81" t="s">
        <v>1116</v>
      </c>
      <c r="H11" s="82" t="s">
        <v>1117</v>
      </c>
      <c r="I11" s="51" t="s">
        <v>1108</v>
      </c>
      <c r="J11" s="41">
        <v>2</v>
      </c>
      <c r="K11" s="41">
        <v>1</v>
      </c>
      <c r="L11" s="41">
        <f t="shared" si="0"/>
        <v>2</v>
      </c>
      <c r="M11" s="81" t="s">
        <v>1118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" customHeight="1">
      <c r="A12" s="57">
        <v>8</v>
      </c>
      <c r="B12" s="105" t="s">
        <v>226</v>
      </c>
      <c r="C12" s="81" t="s">
        <v>1119</v>
      </c>
      <c r="D12" s="41" t="s">
        <v>1120</v>
      </c>
      <c r="E12" s="41" t="s">
        <v>457</v>
      </c>
      <c r="F12" s="57">
        <v>1.1000000000000001</v>
      </c>
      <c r="G12" s="111" t="s">
        <v>1101</v>
      </c>
      <c r="H12" s="112" t="s">
        <v>1121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" customHeight="1">
      <c r="A13" s="57">
        <v>9</v>
      </c>
      <c r="B13" s="105" t="s">
        <v>226</v>
      </c>
      <c r="C13" s="81" t="s">
        <v>1119</v>
      </c>
      <c r="D13" s="41" t="s">
        <v>1122</v>
      </c>
      <c r="E13" s="41" t="s">
        <v>457</v>
      </c>
      <c r="F13" s="41">
        <v>1.5</v>
      </c>
      <c r="G13" s="81" t="s">
        <v>1123</v>
      </c>
      <c r="H13" s="82" t="s">
        <v>1124</v>
      </c>
      <c r="I13" s="51" t="s">
        <v>1108</v>
      </c>
      <c r="J13" s="41">
        <v>2</v>
      </c>
      <c r="K13" s="41">
        <v>3</v>
      </c>
      <c r="L13" s="41">
        <f t="shared" si="0"/>
        <v>6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" customHeight="1">
      <c r="A14" s="57">
        <v>10</v>
      </c>
      <c r="B14" s="105" t="s">
        <v>227</v>
      </c>
      <c r="C14" s="81" t="s">
        <v>1125</v>
      </c>
      <c r="D14" s="41" t="s">
        <v>569</v>
      </c>
      <c r="E14" s="41" t="s">
        <v>457</v>
      </c>
      <c r="F14" s="41">
        <v>1.1000000000000001</v>
      </c>
      <c r="G14" s="82" t="s">
        <v>1101</v>
      </c>
      <c r="H14" s="82" t="s">
        <v>1126</v>
      </c>
      <c r="I14" s="51" t="s">
        <v>1098</v>
      </c>
      <c r="J14" s="41">
        <v>2</v>
      </c>
      <c r="K14" s="41">
        <v>2</v>
      </c>
      <c r="L14" s="41">
        <f t="shared" si="0"/>
        <v>4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>
      <c r="A15" s="57">
        <v>11</v>
      </c>
      <c r="B15" s="105" t="s">
        <v>227</v>
      </c>
      <c r="C15" s="81" t="s">
        <v>1127</v>
      </c>
      <c r="D15" s="41" t="s">
        <v>1128</v>
      </c>
      <c r="E15" s="41" t="s">
        <v>457</v>
      </c>
      <c r="F15" s="41">
        <v>1.2</v>
      </c>
      <c r="G15" s="81" t="s">
        <v>1129</v>
      </c>
      <c r="H15" s="82" t="s">
        <v>1130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" customHeight="1">
      <c r="A16" s="57">
        <v>12</v>
      </c>
      <c r="B16" s="105" t="s">
        <v>227</v>
      </c>
      <c r="C16" s="81" t="s">
        <v>1131</v>
      </c>
      <c r="D16" s="41" t="s">
        <v>1128</v>
      </c>
      <c r="E16" s="41" t="s">
        <v>457</v>
      </c>
      <c r="F16" s="41">
        <v>2.1</v>
      </c>
      <c r="G16" s="81" t="s">
        <v>1132</v>
      </c>
      <c r="H16" s="53" t="s">
        <v>1133</v>
      </c>
      <c r="I16" s="51" t="s">
        <v>1098</v>
      </c>
      <c r="J16" s="41">
        <v>2</v>
      </c>
      <c r="K16" s="41">
        <v>3</v>
      </c>
      <c r="L16" s="41">
        <f t="shared" si="0"/>
        <v>6</v>
      </c>
      <c r="M16" s="81" t="s">
        <v>1134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" customHeight="1">
      <c r="A17" s="57">
        <v>13</v>
      </c>
      <c r="B17" s="105" t="s">
        <v>202</v>
      </c>
      <c r="C17" s="81" t="s">
        <v>1135</v>
      </c>
      <c r="D17" s="41" t="s">
        <v>1136</v>
      </c>
      <c r="E17" s="41" t="s">
        <v>457</v>
      </c>
      <c r="F17" s="41">
        <v>1.1000000000000001</v>
      </c>
      <c r="G17" s="81" t="s">
        <v>1101</v>
      </c>
      <c r="H17" s="53" t="s">
        <v>1137</v>
      </c>
      <c r="I17" s="51" t="s">
        <v>750</v>
      </c>
      <c r="J17" s="41">
        <v>2</v>
      </c>
      <c r="K17" s="41">
        <v>3</v>
      </c>
      <c r="L17" s="41">
        <f t="shared" si="0"/>
        <v>6</v>
      </c>
      <c r="M17" s="82" t="s">
        <v>1138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" customHeight="1">
      <c r="A18" s="2">
        <v>14</v>
      </c>
      <c r="B18" s="75" t="s">
        <v>202</v>
      </c>
      <c r="C18" s="80" t="s">
        <v>1139</v>
      </c>
      <c r="D18" s="41" t="s">
        <v>569</v>
      </c>
      <c r="E18" s="41" t="s">
        <v>457</v>
      </c>
      <c r="F18" s="41">
        <v>1.4</v>
      </c>
      <c r="G18" s="82" t="s">
        <v>1140</v>
      </c>
      <c r="H18" s="53" t="s">
        <v>1141</v>
      </c>
      <c r="I18" s="51" t="s">
        <v>750</v>
      </c>
      <c r="J18" s="41">
        <v>2</v>
      </c>
      <c r="K18" s="41">
        <v>3</v>
      </c>
      <c r="L18" s="41">
        <f t="shared" si="0"/>
        <v>6</v>
      </c>
      <c r="M18" s="82" t="s">
        <v>1138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15" customHeight="1">
      <c r="A19" s="449" t="s">
        <v>184</v>
      </c>
      <c r="B19" s="450"/>
      <c r="C19" s="451"/>
      <c r="D19" s="458" t="s">
        <v>185</v>
      </c>
      <c r="E19" s="459"/>
      <c r="F19" s="460"/>
      <c r="G19" s="461"/>
      <c r="H19" s="461"/>
      <c r="I19" s="461"/>
      <c r="J19" s="461"/>
      <c r="K19" s="461"/>
      <c r="L19" s="461"/>
      <c r="M19" s="462"/>
      <c r="N19" s="48" t="s">
        <v>186</v>
      </c>
      <c r="O19" s="49"/>
      <c r="P19" s="49"/>
      <c r="Q19" s="49"/>
      <c r="R19" s="49"/>
      <c r="S19" s="50"/>
    </row>
    <row r="20" spans="1:21" ht="25.15" customHeight="1">
      <c r="A20" s="452"/>
      <c r="B20" s="453"/>
      <c r="C20" s="454"/>
      <c r="D20" s="458" t="s">
        <v>187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21" ht="25.15" customHeight="1">
      <c r="A21" s="452"/>
      <c r="B21" s="453"/>
      <c r="C21" s="454"/>
      <c r="D21" s="458" t="s">
        <v>129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21" ht="25.15" customHeight="1">
      <c r="A22" s="452"/>
      <c r="B22" s="453"/>
      <c r="C22" s="454"/>
      <c r="D22" s="458" t="s">
        <v>188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21" ht="25.15" customHeight="1">
      <c r="A23" s="455"/>
      <c r="B23" s="456"/>
      <c r="C23" s="457"/>
      <c r="D23" s="458" t="s">
        <v>189</v>
      </c>
      <c r="E23" s="459"/>
      <c r="F23" s="460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H13" sqref="H13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63" t="s">
        <v>1174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21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21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21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21" ht="52.9" customHeight="1">
      <c r="A5" s="57">
        <v>1</v>
      </c>
      <c r="B5" s="109" t="s">
        <v>17</v>
      </c>
      <c r="C5" s="81" t="s">
        <v>1144</v>
      </c>
      <c r="D5" s="41" t="s">
        <v>1145</v>
      </c>
      <c r="E5" s="41" t="s">
        <v>457</v>
      </c>
      <c r="F5" s="41">
        <v>1.3</v>
      </c>
      <c r="G5" s="81" t="s">
        <v>1096</v>
      </c>
      <c r="H5" s="82" t="s">
        <v>1146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" customHeight="1">
      <c r="A6" s="57">
        <v>2</v>
      </c>
      <c r="B6" s="109" t="s">
        <v>17</v>
      </c>
      <c r="C6" s="81" t="s">
        <v>1147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1149</v>
      </c>
      <c r="I6" s="51" t="s">
        <v>1098</v>
      </c>
      <c r="J6" s="41">
        <v>3</v>
      </c>
      <c r="K6" s="41">
        <v>2</v>
      </c>
      <c r="L6" s="41">
        <f t="shared" ref="L6:L15" si="0">J6*K6</f>
        <v>6</v>
      </c>
      <c r="M6" s="82" t="s">
        <v>1103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" customHeight="1">
      <c r="A7" s="57">
        <v>3</v>
      </c>
      <c r="B7" s="105" t="s">
        <v>226</v>
      </c>
      <c r="C7" s="81" t="s">
        <v>1150</v>
      </c>
      <c r="D7" s="41" t="s">
        <v>1145</v>
      </c>
      <c r="E7" s="41" t="s">
        <v>457</v>
      </c>
      <c r="F7" s="41">
        <v>1.3</v>
      </c>
      <c r="G7" s="82" t="s">
        <v>1096</v>
      </c>
      <c r="H7" s="82" t="s">
        <v>1151</v>
      </c>
      <c r="I7" s="51" t="s">
        <v>1098</v>
      </c>
      <c r="J7" s="41">
        <v>1</v>
      </c>
      <c r="K7" s="41">
        <v>1</v>
      </c>
      <c r="L7" s="41">
        <f t="shared" si="0"/>
        <v>1</v>
      </c>
      <c r="M7" s="82" t="s">
        <v>1103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" customHeight="1">
      <c r="A8" s="57">
        <v>4</v>
      </c>
      <c r="B8" s="105" t="s">
        <v>226</v>
      </c>
      <c r="C8" s="81" t="s">
        <v>1152</v>
      </c>
      <c r="D8" s="41" t="s">
        <v>1153</v>
      </c>
      <c r="E8" s="41" t="s">
        <v>457</v>
      </c>
      <c r="F8" s="41">
        <v>1.3</v>
      </c>
      <c r="G8" s="82" t="s">
        <v>1096</v>
      </c>
      <c r="H8" s="82" t="s">
        <v>1154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1155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>
      <c r="A9" s="57">
        <v>5</v>
      </c>
      <c r="B9" s="105" t="s">
        <v>226</v>
      </c>
      <c r="C9" s="81" t="s">
        <v>1156</v>
      </c>
      <c r="D9" s="41" t="s">
        <v>1157</v>
      </c>
      <c r="E9" s="41" t="s">
        <v>457</v>
      </c>
      <c r="F9" s="41">
        <v>1.3</v>
      </c>
      <c r="G9" s="82" t="s">
        <v>1096</v>
      </c>
      <c r="H9" s="82" t="s">
        <v>1154</v>
      </c>
      <c r="I9" s="51" t="s">
        <v>1108</v>
      </c>
      <c r="J9" s="41">
        <v>2</v>
      </c>
      <c r="K9" s="41">
        <v>3</v>
      </c>
      <c r="L9" s="41">
        <f t="shared" si="0"/>
        <v>6</v>
      </c>
      <c r="M9" s="82" t="s">
        <v>1155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" customHeight="1">
      <c r="A10" s="57">
        <v>6</v>
      </c>
      <c r="B10" s="105" t="s">
        <v>227</v>
      </c>
      <c r="C10" s="81" t="s">
        <v>1158</v>
      </c>
      <c r="D10" s="41" t="s">
        <v>1159</v>
      </c>
      <c r="E10" s="41" t="s">
        <v>457</v>
      </c>
      <c r="F10" s="41">
        <v>2.1</v>
      </c>
      <c r="G10" s="82" t="s">
        <v>1132</v>
      </c>
      <c r="H10" s="82" t="s">
        <v>1160</v>
      </c>
      <c r="I10" s="51" t="s">
        <v>1108</v>
      </c>
      <c r="J10" s="41">
        <v>3</v>
      </c>
      <c r="K10" s="41">
        <v>2</v>
      </c>
      <c r="L10" s="41">
        <f t="shared" si="0"/>
        <v>6</v>
      </c>
      <c r="M10" s="82" t="s">
        <v>1155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" customHeight="1">
      <c r="A11" s="57">
        <v>7</v>
      </c>
      <c r="B11" s="105" t="s">
        <v>227</v>
      </c>
      <c r="C11" s="81" t="s">
        <v>1161</v>
      </c>
      <c r="D11" s="41" t="s">
        <v>1162</v>
      </c>
      <c r="E11" s="41" t="s">
        <v>457</v>
      </c>
      <c r="F11" s="41">
        <v>2.1</v>
      </c>
      <c r="G11" s="81" t="s">
        <v>1132</v>
      </c>
      <c r="H11" s="82" t="s">
        <v>1163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1155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" customHeight="1">
      <c r="A12" s="57">
        <v>8</v>
      </c>
      <c r="B12" s="105" t="s">
        <v>227</v>
      </c>
      <c r="C12" s="81" t="s">
        <v>1164</v>
      </c>
      <c r="D12" s="41" t="s">
        <v>1165</v>
      </c>
      <c r="E12" s="41" t="s">
        <v>457</v>
      </c>
      <c r="F12" s="57">
        <v>2.1</v>
      </c>
      <c r="G12" s="111" t="s">
        <v>1132</v>
      </c>
      <c r="H12" s="112" t="s">
        <v>1166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" customHeight="1">
      <c r="A13" s="57">
        <v>9</v>
      </c>
      <c r="B13" s="105" t="s">
        <v>226</v>
      </c>
      <c r="C13" s="81" t="s">
        <v>1167</v>
      </c>
      <c r="D13" s="41" t="s">
        <v>1157</v>
      </c>
      <c r="E13" s="41" t="s">
        <v>457</v>
      </c>
      <c r="F13" s="41">
        <v>1.4</v>
      </c>
      <c r="G13" s="81" t="s">
        <v>1140</v>
      </c>
      <c r="H13" s="82" t="s">
        <v>1168</v>
      </c>
      <c r="I13" s="51" t="s">
        <v>1098</v>
      </c>
      <c r="J13" s="41">
        <v>1</v>
      </c>
      <c r="K13" s="41">
        <v>2</v>
      </c>
      <c r="L13" s="41">
        <f t="shared" si="0"/>
        <v>2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" customHeight="1">
      <c r="A14" s="57">
        <v>10</v>
      </c>
      <c r="B14" s="105" t="s">
        <v>202</v>
      </c>
      <c r="C14" s="81" t="s">
        <v>1169</v>
      </c>
      <c r="D14" s="41" t="s">
        <v>569</v>
      </c>
      <c r="E14" s="41" t="s">
        <v>457</v>
      </c>
      <c r="F14" s="41">
        <v>1.4</v>
      </c>
      <c r="G14" s="82" t="s">
        <v>1140</v>
      </c>
      <c r="H14" s="82" t="s">
        <v>1170</v>
      </c>
      <c r="I14" s="51" t="s">
        <v>1098</v>
      </c>
      <c r="J14" s="41">
        <v>1</v>
      </c>
      <c r="K14" s="41">
        <v>3</v>
      </c>
      <c r="L14" s="41">
        <f t="shared" si="0"/>
        <v>3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>
      <c r="A15" s="57">
        <v>11</v>
      </c>
      <c r="B15" s="105" t="s">
        <v>202</v>
      </c>
      <c r="C15" s="81" t="s">
        <v>1171</v>
      </c>
      <c r="D15" s="41" t="s">
        <v>1172</v>
      </c>
      <c r="E15" s="41" t="s">
        <v>457</v>
      </c>
      <c r="F15" s="41">
        <v>1.4</v>
      </c>
      <c r="G15" s="81" t="s">
        <v>1140</v>
      </c>
      <c r="H15" s="82" t="s">
        <v>1173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" customHeight="1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" customHeight="1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" customHeight="1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15" customHeight="1">
      <c r="A19" s="449" t="s">
        <v>184</v>
      </c>
      <c r="B19" s="450"/>
      <c r="C19" s="451"/>
      <c r="D19" s="458" t="s">
        <v>185</v>
      </c>
      <c r="E19" s="459"/>
      <c r="F19" s="460"/>
      <c r="G19" s="461"/>
      <c r="H19" s="461"/>
      <c r="I19" s="461"/>
      <c r="J19" s="461"/>
      <c r="K19" s="461"/>
      <c r="L19" s="461"/>
      <c r="M19" s="462"/>
      <c r="N19" s="48" t="s">
        <v>186</v>
      </c>
      <c r="O19" s="49"/>
      <c r="P19" s="49"/>
      <c r="Q19" s="49"/>
      <c r="R19" s="49"/>
      <c r="S19" s="50"/>
    </row>
    <row r="20" spans="1:21" ht="25.15" customHeight="1">
      <c r="A20" s="452"/>
      <c r="B20" s="453"/>
      <c r="C20" s="454"/>
      <c r="D20" s="458" t="s">
        <v>187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21" ht="25.15" customHeight="1">
      <c r="A21" s="452"/>
      <c r="B21" s="453"/>
      <c r="C21" s="454"/>
      <c r="D21" s="458" t="s">
        <v>129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21" ht="25.15" customHeight="1">
      <c r="A22" s="452"/>
      <c r="B22" s="453"/>
      <c r="C22" s="454"/>
      <c r="D22" s="458" t="s">
        <v>188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21" ht="25.15" customHeight="1">
      <c r="A23" s="455"/>
      <c r="B23" s="456"/>
      <c r="C23" s="457"/>
      <c r="D23" s="458" t="s">
        <v>189</v>
      </c>
      <c r="E23" s="459"/>
      <c r="F23" s="460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63" t="s">
        <v>1565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21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21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21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21" ht="52.9" customHeight="1">
      <c r="A5" s="57">
        <v>1</v>
      </c>
      <c r="B5" s="109" t="s">
        <v>17</v>
      </c>
      <c r="C5" s="81" t="s">
        <v>1532</v>
      </c>
      <c r="D5" s="41" t="s">
        <v>1175</v>
      </c>
      <c r="E5" s="41" t="s">
        <v>457</v>
      </c>
      <c r="F5" s="41">
        <v>1.6</v>
      </c>
      <c r="G5" s="81" t="s">
        <v>1113</v>
      </c>
      <c r="H5" s="82" t="s">
        <v>1533</v>
      </c>
      <c r="I5" s="51" t="s">
        <v>1098</v>
      </c>
      <c r="J5" s="41">
        <v>1</v>
      </c>
      <c r="K5" s="41">
        <v>4</v>
      </c>
      <c r="L5" s="41">
        <f>J5*K5</f>
        <v>4</v>
      </c>
      <c r="M5" s="82" t="s">
        <v>1534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" customHeight="1">
      <c r="A6" s="57">
        <v>2</v>
      </c>
      <c r="B6" s="109" t="s">
        <v>226</v>
      </c>
      <c r="C6" s="81" t="s">
        <v>1535</v>
      </c>
      <c r="D6" s="41" t="s">
        <v>1536</v>
      </c>
      <c r="E6" s="41" t="s">
        <v>457</v>
      </c>
      <c r="F6" s="41">
        <v>1.6</v>
      </c>
      <c r="G6" s="81" t="s">
        <v>1113</v>
      </c>
      <c r="H6" s="82" t="s">
        <v>1533</v>
      </c>
      <c r="I6" s="51" t="s">
        <v>1098</v>
      </c>
      <c r="J6" s="41">
        <v>2</v>
      </c>
      <c r="K6" s="41">
        <v>4</v>
      </c>
      <c r="L6" s="41">
        <f t="shared" ref="L6:L19" si="0">J6*K6</f>
        <v>8</v>
      </c>
      <c r="M6" s="82" t="s">
        <v>1537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" customHeight="1">
      <c r="A7" s="57">
        <v>3</v>
      </c>
      <c r="B7" s="105" t="s">
        <v>226</v>
      </c>
      <c r="C7" s="81" t="s">
        <v>1538</v>
      </c>
      <c r="D7" s="41" t="s">
        <v>1539</v>
      </c>
      <c r="E7" s="41" t="s">
        <v>457</v>
      </c>
      <c r="F7" s="41">
        <v>1.6</v>
      </c>
      <c r="G7" s="82" t="s">
        <v>1113</v>
      </c>
      <c r="H7" s="82" t="s">
        <v>1533</v>
      </c>
      <c r="I7" s="51" t="s">
        <v>1098</v>
      </c>
      <c r="J7" s="41">
        <v>2</v>
      </c>
      <c r="K7" s="41">
        <v>4</v>
      </c>
      <c r="L7" s="41">
        <f t="shared" si="0"/>
        <v>8</v>
      </c>
      <c r="M7" s="82" t="s">
        <v>1537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" customHeight="1">
      <c r="A8" s="57">
        <v>4</v>
      </c>
      <c r="B8" s="105" t="s">
        <v>226</v>
      </c>
      <c r="C8" s="81" t="s">
        <v>1540</v>
      </c>
      <c r="D8" s="41" t="s">
        <v>1541</v>
      </c>
      <c r="E8" s="41" t="s">
        <v>457</v>
      </c>
      <c r="F8" s="41">
        <v>1.3</v>
      </c>
      <c r="G8" s="82" t="s">
        <v>1096</v>
      </c>
      <c r="H8" s="82" t="s">
        <v>1542</v>
      </c>
      <c r="I8" s="51" t="s">
        <v>1098</v>
      </c>
      <c r="J8" s="41">
        <v>2</v>
      </c>
      <c r="K8" s="41">
        <v>3</v>
      </c>
      <c r="L8" s="41">
        <f t="shared" si="0"/>
        <v>6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>
      <c r="A9" s="57">
        <v>5</v>
      </c>
      <c r="B9" s="105" t="s">
        <v>226</v>
      </c>
      <c r="C9" s="81" t="s">
        <v>1543</v>
      </c>
      <c r="D9" s="41" t="s">
        <v>1541</v>
      </c>
      <c r="E9" s="41" t="s">
        <v>457</v>
      </c>
      <c r="F9" s="41">
        <v>1.3</v>
      </c>
      <c r="G9" s="82" t="s">
        <v>1096</v>
      </c>
      <c r="H9" s="82" t="s">
        <v>1542</v>
      </c>
      <c r="I9" s="51" t="s">
        <v>1098</v>
      </c>
      <c r="J9" s="41">
        <v>3</v>
      </c>
      <c r="K9" s="41">
        <v>3</v>
      </c>
      <c r="L9" s="41">
        <f t="shared" si="0"/>
        <v>9</v>
      </c>
      <c r="M9" s="82" t="s">
        <v>1505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" customHeight="1">
      <c r="A10" s="57">
        <v>6</v>
      </c>
      <c r="B10" s="105" t="s">
        <v>226</v>
      </c>
      <c r="C10" s="81" t="s">
        <v>1544</v>
      </c>
      <c r="D10" s="41" t="s">
        <v>1541</v>
      </c>
      <c r="E10" s="41" t="s">
        <v>457</v>
      </c>
      <c r="F10" s="41">
        <v>1.3</v>
      </c>
      <c r="G10" s="82" t="s">
        <v>1096</v>
      </c>
      <c r="H10" s="82" t="s">
        <v>1545</v>
      </c>
      <c r="I10" s="51" t="s">
        <v>1098</v>
      </c>
      <c r="J10" s="41">
        <v>2</v>
      </c>
      <c r="K10" s="41">
        <v>3</v>
      </c>
      <c r="L10" s="41">
        <f t="shared" si="0"/>
        <v>6</v>
      </c>
      <c r="M10" s="82" t="s">
        <v>1505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" customHeight="1">
      <c r="A11" s="57">
        <v>7</v>
      </c>
      <c r="B11" s="105" t="s">
        <v>226</v>
      </c>
      <c r="C11" s="81" t="s">
        <v>1546</v>
      </c>
      <c r="D11" s="41" t="s">
        <v>1541</v>
      </c>
      <c r="E11" s="41" t="s">
        <v>457</v>
      </c>
      <c r="F11" s="41">
        <v>1.3</v>
      </c>
      <c r="G11" s="81" t="s">
        <v>1096</v>
      </c>
      <c r="H11" s="82" t="s">
        <v>1547</v>
      </c>
      <c r="I11" s="51" t="s">
        <v>1108</v>
      </c>
      <c r="J11" s="41">
        <v>2</v>
      </c>
      <c r="K11" s="41">
        <v>3</v>
      </c>
      <c r="L11" s="41">
        <f t="shared" si="0"/>
        <v>6</v>
      </c>
      <c r="M11" s="81" t="s">
        <v>1548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" customHeight="1">
      <c r="A12" s="57">
        <v>8</v>
      </c>
      <c r="B12" s="105" t="s">
        <v>226</v>
      </c>
      <c r="C12" s="81" t="s">
        <v>1549</v>
      </c>
      <c r="D12" s="41" t="s">
        <v>1517</v>
      </c>
      <c r="E12" s="41" t="s">
        <v>457</v>
      </c>
      <c r="F12" s="57">
        <v>1.3</v>
      </c>
      <c r="G12" s="111" t="s">
        <v>1096</v>
      </c>
      <c r="H12" s="112" t="s">
        <v>1547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1548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" customHeight="1">
      <c r="A13" s="57">
        <v>9</v>
      </c>
      <c r="B13" s="105" t="s">
        <v>227</v>
      </c>
      <c r="C13" s="81" t="s">
        <v>1550</v>
      </c>
      <c r="D13" s="41" t="s">
        <v>1551</v>
      </c>
      <c r="E13" s="41" t="s">
        <v>457</v>
      </c>
      <c r="F13" s="41">
        <v>1.3</v>
      </c>
      <c r="G13" s="81" t="s">
        <v>1096</v>
      </c>
      <c r="H13" s="82" t="s">
        <v>1547</v>
      </c>
      <c r="I13" s="51" t="s">
        <v>1108</v>
      </c>
      <c r="J13" s="41">
        <v>3</v>
      </c>
      <c r="K13" s="41">
        <v>3</v>
      </c>
      <c r="L13" s="41">
        <f t="shared" si="0"/>
        <v>9</v>
      </c>
      <c r="M13" s="81" t="s">
        <v>1548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" customHeight="1">
      <c r="A14" s="57">
        <v>10</v>
      </c>
      <c r="B14" s="105" t="s">
        <v>227</v>
      </c>
      <c r="C14" s="81" t="s">
        <v>1552</v>
      </c>
      <c r="D14" s="41" t="s">
        <v>1551</v>
      </c>
      <c r="E14" s="41" t="s">
        <v>457</v>
      </c>
      <c r="F14" s="41">
        <v>2.1</v>
      </c>
      <c r="G14" s="82" t="s">
        <v>1132</v>
      </c>
      <c r="H14" s="82" t="s">
        <v>1553</v>
      </c>
      <c r="I14" s="51" t="s">
        <v>1108</v>
      </c>
      <c r="J14" s="41">
        <v>1</v>
      </c>
      <c r="K14" s="41">
        <v>3</v>
      </c>
      <c r="L14" s="41">
        <f t="shared" si="0"/>
        <v>3</v>
      </c>
      <c r="M14" s="82" t="s">
        <v>1548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>
      <c r="A15" s="57">
        <v>11</v>
      </c>
      <c r="B15" s="105" t="s">
        <v>227</v>
      </c>
      <c r="C15" s="81" t="s">
        <v>1554</v>
      </c>
      <c r="D15" s="41" t="s">
        <v>1555</v>
      </c>
      <c r="E15" s="41" t="s">
        <v>457</v>
      </c>
      <c r="F15" s="41">
        <v>2.1</v>
      </c>
      <c r="G15" s="81" t="s">
        <v>1132</v>
      </c>
      <c r="H15" s="82" t="s">
        <v>1556</v>
      </c>
      <c r="I15" s="51" t="s">
        <v>1098</v>
      </c>
      <c r="J15" s="41">
        <v>1</v>
      </c>
      <c r="K15" s="41">
        <v>3</v>
      </c>
      <c r="L15" s="41">
        <f t="shared" si="0"/>
        <v>3</v>
      </c>
      <c r="M15" s="81" t="s">
        <v>1548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" customHeight="1">
      <c r="A16" s="57">
        <v>12</v>
      </c>
      <c r="B16" s="105" t="s">
        <v>227</v>
      </c>
      <c r="C16" s="81" t="s">
        <v>1557</v>
      </c>
      <c r="D16" s="41" t="s">
        <v>1555</v>
      </c>
      <c r="E16" s="41" t="s">
        <v>457</v>
      </c>
      <c r="F16" s="41">
        <v>2.1</v>
      </c>
      <c r="G16" s="81" t="s">
        <v>1132</v>
      </c>
      <c r="H16" s="53" t="s">
        <v>1556</v>
      </c>
      <c r="I16" s="51" t="s">
        <v>1098</v>
      </c>
      <c r="J16" s="41">
        <v>1</v>
      </c>
      <c r="K16" s="41">
        <v>3</v>
      </c>
      <c r="L16" s="41">
        <f t="shared" si="0"/>
        <v>3</v>
      </c>
      <c r="M16" s="81" t="s">
        <v>1548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" customHeight="1">
      <c r="A17" s="57">
        <v>13</v>
      </c>
      <c r="B17" s="105" t="s">
        <v>227</v>
      </c>
      <c r="C17" s="81" t="s">
        <v>1558</v>
      </c>
      <c r="D17" s="41" t="s">
        <v>1559</v>
      </c>
      <c r="E17" s="41" t="s">
        <v>457</v>
      </c>
      <c r="F17" s="41">
        <v>2.1</v>
      </c>
      <c r="G17" s="81" t="s">
        <v>1132</v>
      </c>
      <c r="H17" s="53" t="s">
        <v>1166</v>
      </c>
      <c r="I17" s="51" t="s">
        <v>1098</v>
      </c>
      <c r="J17" s="41">
        <v>2</v>
      </c>
      <c r="K17" s="41">
        <v>3</v>
      </c>
      <c r="L17" s="41">
        <f t="shared" si="0"/>
        <v>6</v>
      </c>
      <c r="M17" s="82" t="s">
        <v>1112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" customHeight="1">
      <c r="A18" s="57">
        <v>14</v>
      </c>
      <c r="B18" s="105" t="s">
        <v>202</v>
      </c>
      <c r="C18" s="81" t="s">
        <v>1560</v>
      </c>
      <c r="D18" s="41" t="s">
        <v>1561</v>
      </c>
      <c r="E18" s="41" t="s">
        <v>457</v>
      </c>
      <c r="F18" s="41">
        <v>1.3</v>
      </c>
      <c r="G18" s="81" t="s">
        <v>1096</v>
      </c>
      <c r="H18" s="53" t="s">
        <v>1562</v>
      </c>
      <c r="I18" s="51" t="s">
        <v>1098</v>
      </c>
      <c r="J18" s="41">
        <v>2</v>
      </c>
      <c r="K18" s="41">
        <v>3</v>
      </c>
      <c r="L18" s="41">
        <f t="shared" si="0"/>
        <v>6</v>
      </c>
      <c r="M18" s="81" t="s">
        <v>1548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" customHeight="1">
      <c r="A19" s="57">
        <v>15</v>
      </c>
      <c r="B19" s="105" t="s">
        <v>202</v>
      </c>
      <c r="C19" s="81" t="s">
        <v>1563</v>
      </c>
      <c r="D19" s="41" t="s">
        <v>1561</v>
      </c>
      <c r="E19" s="41" t="s">
        <v>457</v>
      </c>
      <c r="F19" s="41">
        <v>1.4</v>
      </c>
      <c r="G19" s="81" t="s">
        <v>1140</v>
      </c>
      <c r="H19" s="53" t="s">
        <v>1564</v>
      </c>
      <c r="I19" s="51" t="s">
        <v>1098</v>
      </c>
      <c r="J19" s="41">
        <v>2</v>
      </c>
      <c r="K19" s="41">
        <v>3</v>
      </c>
      <c r="L19" s="41">
        <f t="shared" si="0"/>
        <v>6</v>
      </c>
      <c r="M19" s="81" t="s">
        <v>1112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" customHeight="1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" customHeight="1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15" customHeight="1">
      <c r="A22" s="449" t="s">
        <v>184</v>
      </c>
      <c r="B22" s="450"/>
      <c r="C22" s="451"/>
      <c r="D22" s="458" t="s">
        <v>185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21" ht="25.15" customHeight="1">
      <c r="A23" s="452"/>
      <c r="B23" s="453"/>
      <c r="C23" s="454"/>
      <c r="D23" s="458" t="s">
        <v>187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21" ht="25.15" customHeight="1">
      <c r="A24" s="452"/>
      <c r="B24" s="453"/>
      <c r="C24" s="454"/>
      <c r="D24" s="458" t="s">
        <v>129</v>
      </c>
      <c r="E24" s="459"/>
      <c r="F24" s="460"/>
      <c r="G24" s="461"/>
      <c r="H24" s="461"/>
      <c r="I24" s="461"/>
      <c r="J24" s="461"/>
      <c r="K24" s="461"/>
      <c r="L24" s="461"/>
      <c r="M24" s="462"/>
      <c r="N24" s="48" t="s">
        <v>186</v>
      </c>
      <c r="O24" s="49"/>
      <c r="P24" s="49"/>
      <c r="Q24" s="49"/>
      <c r="R24" s="49"/>
      <c r="S24" s="50"/>
    </row>
    <row r="25" spans="1:21" ht="25.15" customHeight="1">
      <c r="A25" s="452"/>
      <c r="B25" s="453"/>
      <c r="C25" s="454"/>
      <c r="D25" s="458" t="s">
        <v>188</v>
      </c>
      <c r="E25" s="459"/>
      <c r="F25" s="460"/>
      <c r="G25" s="461"/>
      <c r="H25" s="461"/>
      <c r="I25" s="461"/>
      <c r="J25" s="461"/>
      <c r="K25" s="461"/>
      <c r="L25" s="461"/>
      <c r="M25" s="462"/>
      <c r="N25" s="48" t="s">
        <v>186</v>
      </c>
      <c r="O25" s="49"/>
      <c r="P25" s="49"/>
      <c r="Q25" s="49"/>
      <c r="R25" s="49"/>
      <c r="S25" s="50"/>
    </row>
    <row r="26" spans="1:21" ht="25.15" customHeight="1">
      <c r="A26" s="455"/>
      <c r="B26" s="456"/>
      <c r="C26" s="457"/>
      <c r="D26" s="458" t="s">
        <v>189</v>
      </c>
      <c r="E26" s="459"/>
      <c r="F26" s="460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1635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>
      <c r="A6" s="104">
        <v>1</v>
      </c>
      <c r="B6" s="113" t="s">
        <v>17</v>
      </c>
      <c r="C6" s="109" t="s">
        <v>1631</v>
      </c>
      <c r="D6" s="111" t="s">
        <v>1175</v>
      </c>
      <c r="E6" s="57" t="s">
        <v>861</v>
      </c>
      <c r="F6" s="41">
        <v>1.3</v>
      </c>
      <c r="G6" s="81" t="s">
        <v>1176</v>
      </c>
      <c r="H6" s="53" t="s">
        <v>1177</v>
      </c>
      <c r="I6" s="51" t="s">
        <v>1178</v>
      </c>
      <c r="J6" s="57">
        <v>3</v>
      </c>
      <c r="K6" s="57">
        <v>2</v>
      </c>
      <c r="L6" s="41">
        <v>6</v>
      </c>
      <c r="M6" s="51" t="s">
        <v>1179</v>
      </c>
      <c r="N6" s="41">
        <v>1</v>
      </c>
      <c r="O6" s="41">
        <v>2</v>
      </c>
      <c r="P6" s="41">
        <v>2</v>
      </c>
      <c r="Q6" s="41" t="s">
        <v>1180</v>
      </c>
      <c r="R6" s="41"/>
      <c r="S6" s="41"/>
    </row>
    <row r="7" spans="1:19" ht="52.9" customHeight="1">
      <c r="A7" s="99">
        <v>2</v>
      </c>
      <c r="B7" s="118" t="s">
        <v>226</v>
      </c>
      <c r="C7" s="54" t="s">
        <v>1632</v>
      </c>
      <c r="D7" s="69" t="s">
        <v>569</v>
      </c>
      <c r="E7" s="55" t="s">
        <v>861</v>
      </c>
      <c r="F7" s="41">
        <v>7.2</v>
      </c>
      <c r="G7" s="81" t="s">
        <v>1182</v>
      </c>
      <c r="H7" s="53" t="s">
        <v>763</v>
      </c>
      <c r="I7" s="51" t="s">
        <v>1183</v>
      </c>
      <c r="J7" s="41">
        <v>2</v>
      </c>
      <c r="K7" s="41">
        <v>2</v>
      </c>
      <c r="L7" s="41">
        <v>4</v>
      </c>
      <c r="M7" s="53" t="s">
        <v>1184</v>
      </c>
      <c r="N7" s="41">
        <v>1</v>
      </c>
      <c r="O7" s="41">
        <v>2</v>
      </c>
      <c r="P7" s="41">
        <v>2</v>
      </c>
      <c r="Q7" s="83" t="s">
        <v>1180</v>
      </c>
      <c r="R7" s="74"/>
      <c r="S7" s="74"/>
    </row>
    <row r="8" spans="1:19" ht="52.9" customHeight="1">
      <c r="A8" s="104">
        <v>3</v>
      </c>
      <c r="B8" s="69" t="s">
        <v>226</v>
      </c>
      <c r="C8" s="80" t="s">
        <v>1636</v>
      </c>
      <c r="D8" s="41" t="s">
        <v>569</v>
      </c>
      <c r="E8" s="41" t="s">
        <v>861</v>
      </c>
      <c r="F8" s="41">
        <v>1.2</v>
      </c>
      <c r="G8" s="81" t="s">
        <v>52</v>
      </c>
      <c r="H8" s="101" t="s">
        <v>1637</v>
      </c>
      <c r="I8" s="51" t="s">
        <v>1579</v>
      </c>
      <c r="J8" s="41">
        <v>1</v>
      </c>
      <c r="K8" s="41">
        <v>2</v>
      </c>
      <c r="L8" s="41">
        <v>2</v>
      </c>
      <c r="M8" s="82" t="s">
        <v>1638</v>
      </c>
      <c r="N8" s="41">
        <v>1</v>
      </c>
      <c r="O8" s="41">
        <v>1</v>
      </c>
      <c r="P8" s="41">
        <v>1</v>
      </c>
      <c r="Q8" s="83" t="s">
        <v>1180</v>
      </c>
      <c r="R8" s="74"/>
      <c r="S8" s="74"/>
    </row>
    <row r="9" spans="1:19" ht="52.9" customHeight="1">
      <c r="A9" s="99">
        <v>4</v>
      </c>
      <c r="B9" s="75" t="s">
        <v>202</v>
      </c>
      <c r="C9" s="80" t="s">
        <v>1639</v>
      </c>
      <c r="D9" s="41" t="s">
        <v>1640</v>
      </c>
      <c r="E9" s="41" t="s">
        <v>1641</v>
      </c>
      <c r="F9" s="41">
        <v>5.4</v>
      </c>
      <c r="G9" s="82" t="s">
        <v>77</v>
      </c>
      <c r="H9" s="101" t="s">
        <v>1642</v>
      </c>
      <c r="I9" s="51" t="s">
        <v>1579</v>
      </c>
      <c r="J9" s="41">
        <v>1</v>
      </c>
      <c r="K9" s="41">
        <v>1</v>
      </c>
      <c r="L9" s="41">
        <v>1</v>
      </c>
      <c r="M9" s="82" t="s">
        <v>1643</v>
      </c>
      <c r="N9" s="41">
        <v>1</v>
      </c>
      <c r="O9" s="41">
        <v>1</v>
      </c>
      <c r="P9" s="41">
        <v>1</v>
      </c>
      <c r="Q9" s="83" t="s">
        <v>1180</v>
      </c>
      <c r="R9" s="74"/>
      <c r="S9" s="74"/>
    </row>
    <row r="10" spans="1:19" ht="52.9" customHeight="1">
      <c r="A10" s="104">
        <v>5</v>
      </c>
      <c r="B10" s="75" t="s">
        <v>202</v>
      </c>
      <c r="C10" s="80" t="s">
        <v>1644</v>
      </c>
      <c r="D10" s="41" t="s">
        <v>1640</v>
      </c>
      <c r="E10" s="41" t="s">
        <v>861</v>
      </c>
      <c r="F10" s="41">
        <v>1.1000000000000001</v>
      </c>
      <c r="G10" s="82" t="s">
        <v>51</v>
      </c>
      <c r="H10" s="101" t="s">
        <v>1645</v>
      </c>
      <c r="I10" s="51" t="s">
        <v>1579</v>
      </c>
      <c r="J10" s="41">
        <v>1</v>
      </c>
      <c r="K10" s="41">
        <v>2</v>
      </c>
      <c r="L10" s="41">
        <v>2</v>
      </c>
      <c r="M10" s="82" t="s">
        <v>750</v>
      </c>
      <c r="N10" s="41">
        <v>1</v>
      </c>
      <c r="O10" s="41">
        <v>1</v>
      </c>
      <c r="P10" s="41">
        <v>1</v>
      </c>
      <c r="Q10" s="83" t="s">
        <v>1180</v>
      </c>
      <c r="R10" s="74"/>
      <c r="S10" s="74"/>
    </row>
    <row r="11" spans="1:19" ht="52.9" customHeight="1">
      <c r="A11" s="99">
        <v>6</v>
      </c>
      <c r="B11" s="75" t="s">
        <v>202</v>
      </c>
      <c r="C11" s="80" t="s">
        <v>1644</v>
      </c>
      <c r="D11" s="41" t="s">
        <v>1640</v>
      </c>
      <c r="E11" s="41" t="s">
        <v>861</v>
      </c>
      <c r="F11" s="41">
        <v>3.2</v>
      </c>
      <c r="G11" s="82" t="s">
        <v>61</v>
      </c>
      <c r="H11" s="101" t="s">
        <v>1646</v>
      </c>
      <c r="I11" s="51" t="s">
        <v>1579</v>
      </c>
      <c r="J11" s="41">
        <v>1</v>
      </c>
      <c r="K11" s="41">
        <v>2</v>
      </c>
      <c r="L11" s="41">
        <v>2</v>
      </c>
      <c r="M11" s="82" t="s">
        <v>1647</v>
      </c>
      <c r="N11" s="41">
        <v>1</v>
      </c>
      <c r="O11" s="41">
        <v>1</v>
      </c>
      <c r="P11" s="41">
        <v>1</v>
      </c>
      <c r="Q11" s="83" t="s">
        <v>1180</v>
      </c>
      <c r="R11" s="74"/>
      <c r="S11" s="74"/>
    </row>
    <row r="12" spans="1:19" ht="52.9" customHeight="1">
      <c r="A12" s="104">
        <v>7</v>
      </c>
      <c r="B12" s="118" t="s">
        <v>202</v>
      </c>
      <c r="C12" s="54" t="s">
        <v>1633</v>
      </c>
      <c r="D12" s="69" t="s">
        <v>1634</v>
      </c>
      <c r="E12" s="55" t="s">
        <v>1185</v>
      </c>
      <c r="F12" s="41">
        <v>5.5</v>
      </c>
      <c r="G12" s="82" t="s">
        <v>1186</v>
      </c>
      <c r="H12" s="53" t="s">
        <v>1187</v>
      </c>
      <c r="I12" s="51" t="s">
        <v>1188</v>
      </c>
      <c r="J12" s="41">
        <v>2</v>
      </c>
      <c r="K12" s="41">
        <v>2</v>
      </c>
      <c r="L12" s="41">
        <v>4</v>
      </c>
      <c r="M12" s="51" t="s">
        <v>1189</v>
      </c>
      <c r="N12" s="41">
        <v>1</v>
      </c>
      <c r="O12" s="41">
        <v>2</v>
      </c>
      <c r="P12" s="41">
        <v>2</v>
      </c>
      <c r="Q12" s="83" t="s">
        <v>1180</v>
      </c>
      <c r="R12" s="74"/>
      <c r="S12" s="74"/>
    </row>
    <row r="13" spans="1:19" ht="52.9" customHeight="1">
      <c r="A13" s="99">
        <v>8</v>
      </c>
      <c r="B13" s="118" t="s">
        <v>202</v>
      </c>
      <c r="C13" s="54" t="s">
        <v>1190</v>
      </c>
      <c r="D13" s="117" t="s">
        <v>1191</v>
      </c>
      <c r="E13" s="55" t="s">
        <v>861</v>
      </c>
      <c r="F13" s="41">
        <v>7.4</v>
      </c>
      <c r="G13" s="82" t="s">
        <v>972</v>
      </c>
      <c r="H13" s="53" t="s">
        <v>1192</v>
      </c>
      <c r="I13" s="51" t="s">
        <v>1193</v>
      </c>
      <c r="J13" s="41">
        <v>3</v>
      </c>
      <c r="K13" s="41">
        <v>2</v>
      </c>
      <c r="L13" s="41">
        <v>6</v>
      </c>
      <c r="M13" s="53" t="s">
        <v>1194</v>
      </c>
      <c r="N13" s="41">
        <v>1</v>
      </c>
      <c r="O13" s="41">
        <v>2</v>
      </c>
      <c r="P13" s="41">
        <v>2</v>
      </c>
      <c r="Q13" s="83" t="s">
        <v>1180</v>
      </c>
      <c r="R13" s="74"/>
      <c r="S13" s="74"/>
    </row>
    <row r="14" spans="1:19" ht="52.9" customHeight="1">
      <c r="A14" s="104">
        <v>9</v>
      </c>
      <c r="B14" s="118" t="s">
        <v>202</v>
      </c>
      <c r="C14" s="54" t="s">
        <v>1648</v>
      </c>
      <c r="D14" s="117" t="s">
        <v>569</v>
      </c>
      <c r="E14" s="55" t="s">
        <v>861</v>
      </c>
      <c r="F14" s="41">
        <v>5.5</v>
      </c>
      <c r="G14" s="82" t="s">
        <v>1186</v>
      </c>
      <c r="H14" s="53" t="s">
        <v>1195</v>
      </c>
      <c r="I14" s="51" t="s">
        <v>1196</v>
      </c>
      <c r="J14" s="41">
        <v>2</v>
      </c>
      <c r="K14" s="41">
        <v>2</v>
      </c>
      <c r="L14" s="41">
        <v>4</v>
      </c>
      <c r="M14" s="53" t="s">
        <v>1197</v>
      </c>
      <c r="N14" s="41">
        <v>1</v>
      </c>
      <c r="O14" s="41">
        <v>2</v>
      </c>
      <c r="P14" s="41">
        <v>2</v>
      </c>
      <c r="Q14" s="83" t="s">
        <v>1180</v>
      </c>
      <c r="R14" s="74"/>
      <c r="S14" s="74"/>
    </row>
    <row r="15" spans="1:19" ht="52.9" customHeight="1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" customHeight="1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" customHeight="1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15" customHeight="1">
      <c r="A18" s="449" t="s">
        <v>184</v>
      </c>
      <c r="B18" s="450"/>
      <c r="C18" s="451"/>
      <c r="D18" s="458" t="s">
        <v>185</v>
      </c>
      <c r="E18" s="459"/>
      <c r="F18" s="460"/>
      <c r="G18" s="461"/>
      <c r="H18" s="461"/>
      <c r="I18" s="461"/>
      <c r="J18" s="461"/>
      <c r="K18" s="461"/>
      <c r="L18" s="461"/>
      <c r="M18" s="462"/>
      <c r="N18" s="48" t="s">
        <v>186</v>
      </c>
      <c r="O18" s="49"/>
      <c r="P18" s="49"/>
      <c r="Q18" s="49"/>
      <c r="R18" s="49"/>
      <c r="S18" s="50"/>
    </row>
    <row r="19" spans="1:19" ht="25.15" customHeight="1">
      <c r="A19" s="452"/>
      <c r="B19" s="453"/>
      <c r="C19" s="454"/>
      <c r="D19" s="458" t="s">
        <v>187</v>
      </c>
      <c r="E19" s="459"/>
      <c r="F19" s="460"/>
      <c r="G19" s="461"/>
      <c r="H19" s="461"/>
      <c r="I19" s="461"/>
      <c r="J19" s="461"/>
      <c r="K19" s="461"/>
      <c r="L19" s="461"/>
      <c r="M19" s="462"/>
      <c r="N19" s="48" t="s">
        <v>186</v>
      </c>
      <c r="O19" s="49"/>
      <c r="P19" s="49"/>
      <c r="Q19" s="49"/>
      <c r="R19" s="49"/>
      <c r="S19" s="50"/>
    </row>
    <row r="20" spans="1:19" ht="25.15" customHeight="1">
      <c r="A20" s="452"/>
      <c r="B20" s="453"/>
      <c r="C20" s="454"/>
      <c r="D20" s="458" t="s">
        <v>129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188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5"/>
      <c r="B22" s="456"/>
      <c r="C22" s="457"/>
      <c r="D22" s="458" t="s">
        <v>189</v>
      </c>
      <c r="E22" s="459"/>
      <c r="F22" s="460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5" sqref="D15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1291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>
      <c r="A6" s="104">
        <v>1</v>
      </c>
      <c r="B6" s="109" t="s">
        <v>17</v>
      </c>
      <c r="C6" s="109" t="s">
        <v>1208</v>
      </c>
      <c r="D6" s="111" t="s">
        <v>1209</v>
      </c>
      <c r="E6" s="57" t="s">
        <v>861</v>
      </c>
      <c r="F6" s="41">
        <v>4.2</v>
      </c>
      <c r="G6" s="81" t="s">
        <v>967</v>
      </c>
      <c r="H6" s="53" t="s">
        <v>1210</v>
      </c>
      <c r="I6" s="51" t="s">
        <v>717</v>
      </c>
      <c r="J6" s="57">
        <v>3</v>
      </c>
      <c r="K6" s="57">
        <v>3</v>
      </c>
      <c r="L6" s="41">
        <v>9</v>
      </c>
      <c r="M6" s="51" t="s">
        <v>1211</v>
      </c>
      <c r="N6" s="41">
        <v>1</v>
      </c>
      <c r="O6" s="41">
        <v>3</v>
      </c>
      <c r="P6" s="41">
        <v>3</v>
      </c>
      <c r="Q6" s="41" t="s">
        <v>1180</v>
      </c>
      <c r="R6" s="41" t="s">
        <v>1181</v>
      </c>
      <c r="S6" s="41"/>
    </row>
    <row r="7" spans="1:19" ht="52.9" customHeight="1">
      <c r="A7" s="99">
        <v>2</v>
      </c>
      <c r="B7" s="116" t="s">
        <v>17</v>
      </c>
      <c r="C7" s="54" t="s">
        <v>1212</v>
      </c>
      <c r="D7" s="69" t="s">
        <v>1213</v>
      </c>
      <c r="E7" s="55" t="s">
        <v>861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83" t="s">
        <v>1180</v>
      </c>
      <c r="R7" s="74" t="s">
        <v>1181</v>
      </c>
      <c r="S7" s="74"/>
    </row>
    <row r="8" spans="1:19" ht="52.9" customHeight="1">
      <c r="A8" s="99">
        <v>3</v>
      </c>
      <c r="B8" s="116" t="s">
        <v>17</v>
      </c>
      <c r="C8" s="54" t="s">
        <v>1217</v>
      </c>
      <c r="D8" s="69" t="s">
        <v>1038</v>
      </c>
      <c r="E8" s="55" t="s">
        <v>861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83" t="s">
        <v>1180</v>
      </c>
      <c r="R8" s="74" t="s">
        <v>1181</v>
      </c>
      <c r="S8" s="74"/>
    </row>
    <row r="9" spans="1:19" ht="52.9" customHeight="1">
      <c r="A9" s="99">
        <v>4</v>
      </c>
      <c r="B9" s="116" t="s">
        <v>226</v>
      </c>
      <c r="C9" s="54" t="s">
        <v>1220</v>
      </c>
      <c r="D9" s="117" t="s">
        <v>569</v>
      </c>
      <c r="E9" s="55" t="s">
        <v>861</v>
      </c>
      <c r="F9" s="41">
        <v>7.2</v>
      </c>
      <c r="G9" s="82" t="s">
        <v>1182</v>
      </c>
      <c r="H9" s="53" t="s">
        <v>763</v>
      </c>
      <c r="I9" s="51" t="s">
        <v>1221</v>
      </c>
      <c r="J9" s="41">
        <v>3</v>
      </c>
      <c r="K9" s="41">
        <v>2</v>
      </c>
      <c r="L9" s="41">
        <v>6</v>
      </c>
      <c r="M9" s="53" t="s">
        <v>1222</v>
      </c>
      <c r="N9" s="41">
        <v>2</v>
      </c>
      <c r="O9" s="41">
        <v>2</v>
      </c>
      <c r="P9" s="41">
        <v>4</v>
      </c>
      <c r="Q9" s="83" t="s">
        <v>1180</v>
      </c>
      <c r="R9" s="74" t="s">
        <v>1181</v>
      </c>
      <c r="S9" s="74"/>
    </row>
    <row r="10" spans="1:19" ht="52.9" customHeight="1">
      <c r="A10" s="99">
        <v>5</v>
      </c>
      <c r="B10" s="116" t="s">
        <v>226</v>
      </c>
      <c r="C10" s="54" t="s">
        <v>1223</v>
      </c>
      <c r="D10" s="117" t="s">
        <v>1224</v>
      </c>
      <c r="E10" s="55" t="s">
        <v>861</v>
      </c>
      <c r="F10" s="41">
        <v>3.4</v>
      </c>
      <c r="G10" s="82" t="s">
        <v>977</v>
      </c>
      <c r="H10" s="53" t="s">
        <v>1225</v>
      </c>
      <c r="I10" s="51" t="s">
        <v>1226</v>
      </c>
      <c r="J10" s="41">
        <v>3</v>
      </c>
      <c r="K10" s="41">
        <v>2</v>
      </c>
      <c r="L10" s="41">
        <v>6</v>
      </c>
      <c r="M10" s="53" t="s">
        <v>1227</v>
      </c>
      <c r="N10" s="41">
        <v>2</v>
      </c>
      <c r="O10" s="41">
        <v>2</v>
      </c>
      <c r="P10" s="41">
        <v>4</v>
      </c>
      <c r="Q10" s="83" t="s">
        <v>1180</v>
      </c>
      <c r="R10" s="74" t="s">
        <v>1181</v>
      </c>
      <c r="S10" s="74"/>
    </row>
    <row r="11" spans="1:19" ht="52.9" customHeight="1">
      <c r="A11" s="2">
        <v>6</v>
      </c>
      <c r="B11" s="75" t="s">
        <v>226</v>
      </c>
      <c r="C11" s="80" t="s">
        <v>1228</v>
      </c>
      <c r="D11" s="41" t="s">
        <v>569</v>
      </c>
      <c r="E11" s="41" t="s">
        <v>861</v>
      </c>
      <c r="F11" s="41">
        <v>7.2</v>
      </c>
      <c r="G11" s="82" t="s">
        <v>1182</v>
      </c>
      <c r="H11" s="53" t="s">
        <v>763</v>
      </c>
      <c r="I11" s="51" t="s">
        <v>1221</v>
      </c>
      <c r="J11" s="41">
        <v>3</v>
      </c>
      <c r="K11" s="41">
        <v>2</v>
      </c>
      <c r="L11" s="41">
        <v>6</v>
      </c>
      <c r="M11" s="82" t="s">
        <v>1222</v>
      </c>
      <c r="N11" s="41">
        <v>2</v>
      </c>
      <c r="O11" s="41">
        <v>2</v>
      </c>
      <c r="P11" s="41">
        <v>4</v>
      </c>
      <c r="Q11" s="74" t="s">
        <v>1180</v>
      </c>
      <c r="R11" s="74" t="s">
        <v>1181</v>
      </c>
      <c r="S11" s="74"/>
    </row>
    <row r="12" spans="1:19" ht="52.9" customHeight="1">
      <c r="A12" s="2">
        <v>7</v>
      </c>
      <c r="B12" s="75" t="s">
        <v>227</v>
      </c>
      <c r="C12" s="80" t="s">
        <v>1229</v>
      </c>
      <c r="D12" s="41" t="s">
        <v>569</v>
      </c>
      <c r="E12" s="41" t="s">
        <v>861</v>
      </c>
      <c r="F12" s="41">
        <v>2.1</v>
      </c>
      <c r="G12" s="81" t="s">
        <v>1230</v>
      </c>
      <c r="H12" s="51" t="s">
        <v>1231</v>
      </c>
      <c r="I12" s="51" t="s">
        <v>1232</v>
      </c>
      <c r="J12" s="41">
        <v>2</v>
      </c>
      <c r="K12" s="41">
        <v>2</v>
      </c>
      <c r="L12" s="41">
        <v>4</v>
      </c>
      <c r="M12" s="81" t="s">
        <v>1233</v>
      </c>
      <c r="N12" s="41">
        <v>1</v>
      </c>
      <c r="O12" s="41">
        <v>2</v>
      </c>
      <c r="P12" s="41">
        <v>2</v>
      </c>
      <c r="Q12" s="74" t="s">
        <v>1180</v>
      </c>
      <c r="R12" s="74" t="s">
        <v>1181</v>
      </c>
      <c r="S12" s="74"/>
    </row>
    <row r="13" spans="1:19" ht="52.9" customHeight="1">
      <c r="A13" s="2">
        <v>8</v>
      </c>
      <c r="B13" s="75" t="s">
        <v>227</v>
      </c>
      <c r="C13" s="80" t="s">
        <v>1234</v>
      </c>
      <c r="D13" s="41" t="s">
        <v>569</v>
      </c>
      <c r="E13" s="41" t="s">
        <v>861</v>
      </c>
      <c r="F13" s="2">
        <v>2.1</v>
      </c>
      <c r="G13" s="92" t="s">
        <v>1230</v>
      </c>
      <c r="H13" s="93" t="s">
        <v>1235</v>
      </c>
      <c r="I13" s="93" t="s">
        <v>1232</v>
      </c>
      <c r="J13" s="2">
        <v>2</v>
      </c>
      <c r="K13" s="41">
        <v>2</v>
      </c>
      <c r="L13" s="41">
        <v>4</v>
      </c>
      <c r="M13" s="81" t="s">
        <v>1233</v>
      </c>
      <c r="N13" s="41">
        <v>1</v>
      </c>
      <c r="O13" s="41">
        <v>2</v>
      </c>
      <c r="P13" s="41">
        <v>2</v>
      </c>
      <c r="Q13" s="74" t="s">
        <v>1180</v>
      </c>
      <c r="R13" s="74" t="s">
        <v>1181</v>
      </c>
      <c r="S13" s="74"/>
    </row>
    <row r="14" spans="1:19" ht="52.9" customHeight="1">
      <c r="A14" s="2">
        <v>9</v>
      </c>
      <c r="B14" s="75" t="s">
        <v>202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" customHeight="1">
      <c r="A15" s="2">
        <v>10</v>
      </c>
      <c r="B15" s="75" t="s">
        <v>202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1292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>
      <c r="A6" s="104">
        <v>1</v>
      </c>
      <c r="B6" s="526" t="s">
        <v>17</v>
      </c>
      <c r="C6" s="109" t="s">
        <v>1237</v>
      </c>
      <c r="D6" s="111" t="s">
        <v>495</v>
      </c>
      <c r="E6" s="57" t="s">
        <v>1033</v>
      </c>
      <c r="F6" s="41">
        <v>4.2</v>
      </c>
      <c r="G6" s="81" t="s">
        <v>65</v>
      </c>
      <c r="H6" s="53" t="s">
        <v>1034</v>
      </c>
      <c r="I6" s="51" t="s">
        <v>717</v>
      </c>
      <c r="J6" s="57">
        <v>4</v>
      </c>
      <c r="K6" s="57">
        <v>3</v>
      </c>
      <c r="L6" s="41">
        <v>12</v>
      </c>
      <c r="M6" s="51" t="s">
        <v>176</v>
      </c>
      <c r="N6" s="41">
        <v>2</v>
      </c>
      <c r="O6" s="41">
        <v>4</v>
      </c>
      <c r="P6" s="41">
        <f>N6*O6</f>
        <v>8</v>
      </c>
      <c r="Q6" s="41" t="s">
        <v>1238</v>
      </c>
      <c r="R6" s="41" t="s">
        <v>1239</v>
      </c>
      <c r="S6" s="41"/>
    </row>
    <row r="7" spans="1:19" ht="52.9" customHeight="1">
      <c r="A7" s="99">
        <v>2</v>
      </c>
      <c r="B7" s="527"/>
      <c r="C7" s="54" t="s">
        <v>1212</v>
      </c>
      <c r="D7" s="69" t="s">
        <v>1213</v>
      </c>
      <c r="E7" s="57" t="s">
        <v>1033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41" t="s">
        <v>1240</v>
      </c>
      <c r="R7" s="41" t="s">
        <v>1239</v>
      </c>
      <c r="S7" s="74"/>
    </row>
    <row r="8" spans="1:19" ht="52.9" customHeight="1">
      <c r="A8" s="99">
        <v>3</v>
      </c>
      <c r="B8" s="528"/>
      <c r="C8" s="54" t="s">
        <v>1217</v>
      </c>
      <c r="D8" s="69" t="s">
        <v>1038</v>
      </c>
      <c r="E8" s="57" t="s">
        <v>1033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41" t="s">
        <v>1241</v>
      </c>
      <c r="R8" s="41" t="s">
        <v>1239</v>
      </c>
      <c r="S8" s="74"/>
    </row>
    <row r="9" spans="1:19" ht="52.9" customHeight="1">
      <c r="A9" s="99">
        <v>4</v>
      </c>
      <c r="B9" s="522" t="s">
        <v>226</v>
      </c>
      <c r="C9" s="54" t="s">
        <v>1242</v>
      </c>
      <c r="D9" s="117" t="s">
        <v>1042</v>
      </c>
      <c r="E9" s="55" t="s">
        <v>1033</v>
      </c>
      <c r="F9" s="41">
        <v>4.0999999999999996</v>
      </c>
      <c r="G9" s="82" t="s">
        <v>376</v>
      </c>
      <c r="H9" s="53" t="s">
        <v>1043</v>
      </c>
      <c r="I9" s="51" t="s">
        <v>1243</v>
      </c>
      <c r="J9" s="41">
        <v>3</v>
      </c>
      <c r="K9" s="41">
        <v>2</v>
      </c>
      <c r="L9" s="41">
        <v>6</v>
      </c>
      <c r="M9" s="53" t="s">
        <v>1244</v>
      </c>
      <c r="N9" s="41">
        <v>2</v>
      </c>
      <c r="O9" s="41">
        <v>2</v>
      </c>
      <c r="P9" s="41">
        <v>4</v>
      </c>
      <c r="Q9" s="41" t="s">
        <v>1245</v>
      </c>
      <c r="R9" s="41" t="s">
        <v>1239</v>
      </c>
      <c r="S9" s="74"/>
    </row>
    <row r="10" spans="1:19" ht="52.9" customHeight="1">
      <c r="A10" s="99">
        <v>5</v>
      </c>
      <c r="B10" s="524"/>
      <c r="C10" s="54" t="s">
        <v>1246</v>
      </c>
      <c r="D10" s="117" t="s">
        <v>569</v>
      </c>
      <c r="E10" s="55" t="s">
        <v>1033</v>
      </c>
      <c r="F10" s="41">
        <v>4.0999999999999996</v>
      </c>
      <c r="G10" s="82" t="s">
        <v>376</v>
      </c>
      <c r="H10" s="53" t="s">
        <v>1043</v>
      </c>
      <c r="I10" s="51" t="s">
        <v>1247</v>
      </c>
      <c r="J10" s="41">
        <v>3</v>
      </c>
      <c r="K10" s="41">
        <v>3</v>
      </c>
      <c r="L10" s="41">
        <v>9</v>
      </c>
      <c r="M10" s="53" t="s">
        <v>1248</v>
      </c>
      <c r="N10" s="41">
        <v>2</v>
      </c>
      <c r="O10" s="41">
        <v>3</v>
      </c>
      <c r="P10" s="41">
        <v>6</v>
      </c>
      <c r="Q10" s="41" t="s">
        <v>1249</v>
      </c>
      <c r="R10" s="41" t="s">
        <v>1239</v>
      </c>
      <c r="S10" s="74"/>
    </row>
    <row r="11" spans="1:19" ht="52.9" customHeight="1">
      <c r="A11" s="2">
        <v>6</v>
      </c>
      <c r="B11" s="75" t="s">
        <v>227</v>
      </c>
      <c r="C11" s="80" t="s">
        <v>1057</v>
      </c>
      <c r="D11" s="41" t="s">
        <v>569</v>
      </c>
      <c r="E11" s="41" t="s">
        <v>1033</v>
      </c>
      <c r="F11" s="41">
        <v>2.1</v>
      </c>
      <c r="G11" s="82" t="s">
        <v>57</v>
      </c>
      <c r="H11" s="53" t="s">
        <v>1058</v>
      </c>
      <c r="I11" s="51" t="s">
        <v>1250</v>
      </c>
      <c r="J11" s="41">
        <v>2</v>
      </c>
      <c r="K11" s="41">
        <v>4</v>
      </c>
      <c r="L11" s="41">
        <v>8</v>
      </c>
      <c r="M11" s="53" t="s">
        <v>1251</v>
      </c>
      <c r="N11" s="41">
        <v>1</v>
      </c>
      <c r="O11" s="41">
        <v>4</v>
      </c>
      <c r="P11" s="41">
        <v>4</v>
      </c>
      <c r="Q11" s="41" t="s">
        <v>1252</v>
      </c>
      <c r="R11" s="41" t="s">
        <v>1239</v>
      </c>
      <c r="S11" s="74"/>
    </row>
    <row r="12" spans="1:19" ht="52.9" customHeight="1">
      <c r="A12" s="2">
        <v>7</v>
      </c>
      <c r="B12" s="75" t="s">
        <v>202</v>
      </c>
      <c r="C12" s="80" t="s">
        <v>1253</v>
      </c>
      <c r="D12" s="41" t="s">
        <v>569</v>
      </c>
      <c r="E12" s="41" t="s">
        <v>1033</v>
      </c>
      <c r="F12" s="41">
        <v>1.4</v>
      </c>
      <c r="G12" s="81" t="s">
        <v>681</v>
      </c>
      <c r="H12" s="51" t="s">
        <v>1064</v>
      </c>
      <c r="I12" s="51" t="s">
        <v>1254</v>
      </c>
      <c r="J12" s="41">
        <v>2</v>
      </c>
      <c r="K12" s="41">
        <v>3</v>
      </c>
      <c r="L12" s="41">
        <v>6</v>
      </c>
      <c r="M12" s="53" t="s">
        <v>1255</v>
      </c>
      <c r="N12" s="41">
        <v>1</v>
      </c>
      <c r="O12" s="41">
        <v>3</v>
      </c>
      <c r="P12" s="41">
        <v>3</v>
      </c>
      <c r="Q12" s="41" t="s">
        <v>1256</v>
      </c>
      <c r="R12" s="41" t="s">
        <v>1239</v>
      </c>
      <c r="S12" s="74"/>
    </row>
    <row r="13" spans="1:19" ht="52.9" customHeight="1">
      <c r="A13" s="2">
        <v>8</v>
      </c>
      <c r="B13" s="75" t="s">
        <v>202</v>
      </c>
      <c r="C13" s="80" t="s">
        <v>1257</v>
      </c>
      <c r="D13" s="41" t="s">
        <v>1063</v>
      </c>
      <c r="E13" s="41" t="s">
        <v>1033</v>
      </c>
      <c r="F13" s="2">
        <v>1.4</v>
      </c>
      <c r="G13" s="92" t="s">
        <v>681</v>
      </c>
      <c r="H13" s="93" t="s">
        <v>1064</v>
      </c>
      <c r="I13" s="51" t="s">
        <v>1254</v>
      </c>
      <c r="J13" s="41">
        <v>2</v>
      </c>
      <c r="K13" s="41">
        <v>3</v>
      </c>
      <c r="L13" s="41">
        <v>6</v>
      </c>
      <c r="M13" s="53" t="s">
        <v>1255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1239</v>
      </c>
      <c r="S13" s="74"/>
    </row>
    <row r="14" spans="1:19" ht="52.9" customHeight="1">
      <c r="A14" s="2">
        <v>9</v>
      </c>
      <c r="B14" s="75"/>
      <c r="C14" s="80" t="s">
        <v>1236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1293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>
      <c r="A6" s="104">
        <v>1</v>
      </c>
      <c r="B6" s="109" t="s">
        <v>493</v>
      </c>
      <c r="C6" s="109" t="s">
        <v>1259</v>
      </c>
      <c r="D6" s="111" t="s">
        <v>495</v>
      </c>
      <c r="E6" s="57" t="s">
        <v>457</v>
      </c>
      <c r="F6" s="41">
        <v>1.3</v>
      </c>
      <c r="G6" s="81" t="s">
        <v>1176</v>
      </c>
      <c r="H6" s="53" t="s">
        <v>1260</v>
      </c>
      <c r="I6" s="51" t="s">
        <v>717</v>
      </c>
      <c r="J6" s="57">
        <v>3</v>
      </c>
      <c r="K6" s="57">
        <v>3</v>
      </c>
      <c r="L6" s="41">
        <v>9</v>
      </c>
      <c r="M6" s="51" t="s">
        <v>718</v>
      </c>
      <c r="N6" s="41">
        <v>2</v>
      </c>
      <c r="O6" s="41">
        <v>3</v>
      </c>
      <c r="P6" s="41">
        <v>6</v>
      </c>
      <c r="Q6" s="41" t="s">
        <v>1238</v>
      </c>
      <c r="R6" s="41" t="s">
        <v>1261</v>
      </c>
      <c r="S6" s="41"/>
    </row>
    <row r="7" spans="1:19" ht="52.9" customHeight="1">
      <c r="A7" s="99">
        <v>2</v>
      </c>
      <c r="B7" s="116"/>
      <c r="C7" s="54" t="s">
        <v>1262</v>
      </c>
      <c r="D7" s="69" t="s">
        <v>495</v>
      </c>
      <c r="E7" s="55" t="s">
        <v>457</v>
      </c>
      <c r="F7" s="41">
        <v>1.4</v>
      </c>
      <c r="G7" s="81" t="s">
        <v>1263</v>
      </c>
      <c r="H7" s="53" t="s">
        <v>1264</v>
      </c>
      <c r="I7" s="51" t="s">
        <v>717</v>
      </c>
      <c r="J7" s="41">
        <v>3</v>
      </c>
      <c r="K7" s="41">
        <v>3</v>
      </c>
      <c r="L7" s="41">
        <v>9</v>
      </c>
      <c r="M7" s="53" t="s">
        <v>1265</v>
      </c>
      <c r="N7" s="41">
        <v>1</v>
      </c>
      <c r="O7" s="41">
        <v>3</v>
      </c>
      <c r="P7" s="41">
        <v>3</v>
      </c>
      <c r="Q7" s="41" t="s">
        <v>1240</v>
      </c>
      <c r="R7" s="41" t="s">
        <v>1261</v>
      </c>
      <c r="S7" s="74"/>
    </row>
    <row r="8" spans="1:19" ht="52.9" customHeight="1">
      <c r="A8" s="99">
        <v>3</v>
      </c>
      <c r="B8" s="116"/>
      <c r="C8" s="54" t="s">
        <v>1266</v>
      </c>
      <c r="D8" s="69" t="s">
        <v>1175</v>
      </c>
      <c r="E8" s="55" t="s">
        <v>457</v>
      </c>
      <c r="F8" s="41">
        <v>4.7</v>
      </c>
      <c r="G8" s="82" t="s">
        <v>1267</v>
      </c>
      <c r="H8" s="53" t="s">
        <v>1268</v>
      </c>
      <c r="I8" s="51" t="s">
        <v>1269</v>
      </c>
      <c r="J8" s="41">
        <v>3</v>
      </c>
      <c r="K8" s="41">
        <v>2</v>
      </c>
      <c r="L8" s="41">
        <v>6</v>
      </c>
      <c r="M8" s="51" t="s">
        <v>1270</v>
      </c>
      <c r="N8" s="41">
        <v>1</v>
      </c>
      <c r="O8" s="41">
        <v>2</v>
      </c>
      <c r="P8" s="41">
        <v>2</v>
      </c>
      <c r="Q8" s="41" t="s">
        <v>1241</v>
      </c>
      <c r="R8" s="41" t="s">
        <v>1261</v>
      </c>
      <c r="S8" s="74"/>
    </row>
    <row r="9" spans="1:19" ht="52.9" customHeight="1">
      <c r="A9" s="99">
        <v>4</v>
      </c>
      <c r="B9" s="116" t="s">
        <v>1040</v>
      </c>
      <c r="C9" s="54" t="s">
        <v>1271</v>
      </c>
      <c r="D9" s="117" t="s">
        <v>569</v>
      </c>
      <c r="E9" s="55" t="s">
        <v>457</v>
      </c>
      <c r="F9" s="41">
        <v>4.8</v>
      </c>
      <c r="G9" s="82" t="s">
        <v>1182</v>
      </c>
      <c r="H9" s="53" t="s">
        <v>763</v>
      </c>
      <c r="I9" s="51" t="s">
        <v>1272</v>
      </c>
      <c r="J9" s="41">
        <v>3</v>
      </c>
      <c r="K9" s="41">
        <v>2</v>
      </c>
      <c r="L9" s="41">
        <v>6</v>
      </c>
      <c r="M9" s="53" t="s">
        <v>1273</v>
      </c>
      <c r="N9" s="41">
        <v>1</v>
      </c>
      <c r="O9" s="41">
        <v>2</v>
      </c>
      <c r="P9" s="41">
        <v>2</v>
      </c>
      <c r="Q9" s="41" t="s">
        <v>1245</v>
      </c>
      <c r="R9" s="41" t="s">
        <v>1261</v>
      </c>
      <c r="S9" s="74"/>
    </row>
    <row r="10" spans="1:19" ht="52.9" customHeight="1">
      <c r="A10" s="99">
        <v>5</v>
      </c>
      <c r="B10" s="116" t="s">
        <v>562</v>
      </c>
      <c r="C10" s="54" t="s">
        <v>1274</v>
      </c>
      <c r="D10" s="117" t="s">
        <v>569</v>
      </c>
      <c r="E10" s="55" t="s">
        <v>457</v>
      </c>
      <c r="F10" s="41">
        <v>4.8</v>
      </c>
      <c r="G10" s="82" t="s">
        <v>1182</v>
      </c>
      <c r="H10" s="53" t="s">
        <v>1275</v>
      </c>
      <c r="I10" s="51" t="s">
        <v>1272</v>
      </c>
      <c r="J10" s="41">
        <v>3</v>
      </c>
      <c r="K10" s="41">
        <v>2</v>
      </c>
      <c r="L10" s="41">
        <v>6</v>
      </c>
      <c r="M10" s="53" t="s">
        <v>1273</v>
      </c>
      <c r="N10" s="41">
        <v>1</v>
      </c>
      <c r="O10" s="41">
        <v>2</v>
      </c>
      <c r="P10" s="41">
        <v>2</v>
      </c>
      <c r="Q10" s="41" t="s">
        <v>1249</v>
      </c>
      <c r="R10" s="41" t="s">
        <v>1261</v>
      </c>
      <c r="S10" s="74"/>
    </row>
    <row r="11" spans="1:19" ht="52.9" customHeight="1">
      <c r="A11" s="2">
        <v>6</v>
      </c>
      <c r="B11" s="75"/>
      <c r="C11" s="80" t="s">
        <v>1276</v>
      </c>
      <c r="D11" s="41" t="s">
        <v>1224</v>
      </c>
      <c r="E11" s="41" t="s">
        <v>457</v>
      </c>
      <c r="F11" s="41">
        <v>4.0999999999999996</v>
      </c>
      <c r="G11" s="82" t="s">
        <v>576</v>
      </c>
      <c r="H11" s="53" t="s">
        <v>1277</v>
      </c>
      <c r="I11" s="51" t="s">
        <v>1087</v>
      </c>
      <c r="J11" s="41">
        <v>3</v>
      </c>
      <c r="K11" s="41">
        <v>2</v>
      </c>
      <c r="L11" s="41">
        <v>6</v>
      </c>
      <c r="M11" s="82" t="s">
        <v>1278</v>
      </c>
      <c r="N11" s="41">
        <v>2</v>
      </c>
      <c r="O11" s="41">
        <v>2</v>
      </c>
      <c r="P11" s="41">
        <v>4</v>
      </c>
      <c r="Q11" s="41" t="s">
        <v>1252</v>
      </c>
      <c r="R11" s="41" t="s">
        <v>1261</v>
      </c>
      <c r="S11" s="74"/>
    </row>
    <row r="12" spans="1:19" ht="52.9" customHeight="1">
      <c r="A12" s="2">
        <v>7</v>
      </c>
      <c r="B12" s="75"/>
      <c r="C12" s="80" t="s">
        <v>1279</v>
      </c>
      <c r="D12" s="41" t="s">
        <v>569</v>
      </c>
      <c r="E12" s="41" t="s">
        <v>457</v>
      </c>
      <c r="F12" s="41">
        <v>2.1</v>
      </c>
      <c r="G12" s="81" t="s">
        <v>1280</v>
      </c>
      <c r="H12" s="51" t="s">
        <v>1281</v>
      </c>
      <c r="I12" s="51" t="s">
        <v>1282</v>
      </c>
      <c r="J12" s="41">
        <v>1</v>
      </c>
      <c r="K12" s="41">
        <v>2</v>
      </c>
      <c r="L12" s="41">
        <v>2</v>
      </c>
      <c r="M12" s="81" t="s">
        <v>1283</v>
      </c>
      <c r="N12" s="41">
        <v>1</v>
      </c>
      <c r="O12" s="41">
        <v>2</v>
      </c>
      <c r="P12" s="41">
        <v>2</v>
      </c>
      <c r="Q12" s="41" t="s">
        <v>1256</v>
      </c>
      <c r="R12" s="41" t="s">
        <v>1261</v>
      </c>
      <c r="S12" s="74"/>
    </row>
    <row r="13" spans="1:19" ht="52.9" customHeight="1">
      <c r="A13" s="2">
        <v>8</v>
      </c>
      <c r="B13" s="75" t="s">
        <v>202</v>
      </c>
      <c r="C13" s="80" t="s">
        <v>1284</v>
      </c>
      <c r="D13" s="41" t="s">
        <v>569</v>
      </c>
      <c r="E13" s="41" t="s">
        <v>457</v>
      </c>
      <c r="F13" s="2">
        <v>1.1000000000000001</v>
      </c>
      <c r="G13" s="92" t="s">
        <v>515</v>
      </c>
      <c r="H13" s="93" t="s">
        <v>1285</v>
      </c>
      <c r="I13" s="93" t="s">
        <v>1286</v>
      </c>
      <c r="J13" s="2">
        <v>2</v>
      </c>
      <c r="K13" s="41">
        <v>3</v>
      </c>
      <c r="L13" s="41">
        <v>6</v>
      </c>
      <c r="M13" s="81" t="s">
        <v>1287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1261</v>
      </c>
      <c r="S13" s="74"/>
    </row>
    <row r="14" spans="1:19" ht="52.9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E13" sqref="E13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1293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>
      <c r="A6" s="104">
        <v>1</v>
      </c>
      <c r="B6" s="54" t="s">
        <v>17</v>
      </c>
      <c r="C6" s="54" t="s">
        <v>1237</v>
      </c>
      <c r="D6" s="117" t="s">
        <v>495</v>
      </c>
      <c r="E6" s="119" t="s">
        <v>1033</v>
      </c>
      <c r="F6" s="41">
        <v>4.2</v>
      </c>
      <c r="G6" s="81" t="s">
        <v>967</v>
      </c>
      <c r="H6" s="53" t="s">
        <v>1034</v>
      </c>
      <c r="I6" s="51" t="s">
        <v>717</v>
      </c>
      <c r="J6" s="57">
        <v>3</v>
      </c>
      <c r="K6" s="57">
        <v>3</v>
      </c>
      <c r="L6" s="41">
        <v>12</v>
      </c>
      <c r="M6" s="51" t="s">
        <v>718</v>
      </c>
      <c r="N6" s="41">
        <v>3</v>
      </c>
      <c r="O6" s="41">
        <v>1</v>
      </c>
      <c r="P6" s="41">
        <v>3</v>
      </c>
      <c r="Q6" s="41" t="s">
        <v>1180</v>
      </c>
      <c r="R6" s="41" t="s">
        <v>1288</v>
      </c>
      <c r="S6" s="41"/>
    </row>
    <row r="7" spans="1:19" ht="52.9" customHeight="1">
      <c r="A7" s="99">
        <v>2</v>
      </c>
      <c r="B7" s="116" t="s">
        <v>226</v>
      </c>
      <c r="C7" s="54" t="s">
        <v>1289</v>
      </c>
      <c r="D7" s="117" t="s">
        <v>1042</v>
      </c>
      <c r="E7" s="119" t="s">
        <v>1033</v>
      </c>
      <c r="F7" s="41">
        <v>3.4</v>
      </c>
      <c r="G7" s="81" t="s">
        <v>977</v>
      </c>
      <c r="H7" s="53" t="s">
        <v>1043</v>
      </c>
      <c r="I7" s="51" t="s">
        <v>861</v>
      </c>
      <c r="J7" s="41">
        <v>3</v>
      </c>
      <c r="K7" s="41">
        <v>3</v>
      </c>
      <c r="L7" s="41">
        <v>9</v>
      </c>
      <c r="M7" s="53" t="s">
        <v>1248</v>
      </c>
      <c r="N7" s="41">
        <v>3</v>
      </c>
      <c r="O7" s="41">
        <v>1</v>
      </c>
      <c r="P7" s="41">
        <v>3</v>
      </c>
      <c r="Q7" s="83" t="s">
        <v>1180</v>
      </c>
      <c r="R7" s="41" t="s">
        <v>1288</v>
      </c>
      <c r="S7" s="74"/>
    </row>
    <row r="8" spans="1:19" ht="52.9" customHeight="1">
      <c r="A8" s="99">
        <v>3</v>
      </c>
      <c r="B8" s="116" t="s">
        <v>227</v>
      </c>
      <c r="C8" s="54" t="s">
        <v>1057</v>
      </c>
      <c r="D8" s="117" t="s">
        <v>569</v>
      </c>
      <c r="E8" s="119" t="s">
        <v>1033</v>
      </c>
      <c r="F8" s="41">
        <v>2.1</v>
      </c>
      <c r="G8" s="82" t="s">
        <v>1230</v>
      </c>
      <c r="H8" s="53" t="s">
        <v>1058</v>
      </c>
      <c r="I8" s="51" t="s">
        <v>1250</v>
      </c>
      <c r="J8" s="41">
        <v>2</v>
      </c>
      <c r="K8" s="41">
        <v>4</v>
      </c>
      <c r="L8" s="41">
        <v>8</v>
      </c>
      <c r="M8" s="51" t="s">
        <v>1251</v>
      </c>
      <c r="N8" s="41">
        <v>2</v>
      </c>
      <c r="O8" s="41">
        <v>2</v>
      </c>
      <c r="P8" s="41">
        <v>4</v>
      </c>
      <c r="Q8" s="83" t="s">
        <v>1180</v>
      </c>
      <c r="R8" s="41" t="s">
        <v>1288</v>
      </c>
      <c r="S8" s="74"/>
    </row>
    <row r="9" spans="1:19" ht="52.9" customHeight="1">
      <c r="A9" s="99">
        <v>4</v>
      </c>
      <c r="B9" s="116" t="s">
        <v>202</v>
      </c>
      <c r="C9" s="54" t="s">
        <v>1290</v>
      </c>
      <c r="D9" s="117" t="s">
        <v>1063</v>
      </c>
      <c r="E9" s="119" t="s">
        <v>1033</v>
      </c>
      <c r="F9" s="41">
        <v>1.4</v>
      </c>
      <c r="G9" s="82" t="s">
        <v>511</v>
      </c>
      <c r="H9" s="53" t="s">
        <v>1061</v>
      </c>
      <c r="I9" s="51" t="s">
        <v>1254</v>
      </c>
      <c r="J9" s="41">
        <v>2</v>
      </c>
      <c r="K9" s="41">
        <v>3</v>
      </c>
      <c r="L9" s="41">
        <v>6</v>
      </c>
      <c r="M9" s="53" t="s">
        <v>1255</v>
      </c>
      <c r="N9" s="41">
        <v>2</v>
      </c>
      <c r="O9" s="41">
        <v>2</v>
      </c>
      <c r="P9" s="41">
        <v>4</v>
      </c>
      <c r="Q9" s="83" t="s">
        <v>1180</v>
      </c>
      <c r="R9" s="41" t="s">
        <v>1288</v>
      </c>
      <c r="S9" s="74"/>
    </row>
    <row r="10" spans="1:19" ht="52.9" customHeight="1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" customHeight="1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>
      <c r="A14" s="2">
        <v>9</v>
      </c>
      <c r="B14" s="75" t="s">
        <v>202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" customHeight="1">
      <c r="A15" s="2">
        <v>10</v>
      </c>
      <c r="B15" s="75" t="s">
        <v>202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1499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1454</v>
      </c>
      <c r="S6" s="74"/>
    </row>
    <row r="7" spans="1:19" ht="52.9" customHeight="1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1454</v>
      </c>
      <c r="S7" s="74"/>
    </row>
    <row r="8" spans="1:19" ht="52.9" customHeight="1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1454</v>
      </c>
      <c r="S8" s="74"/>
    </row>
    <row r="9" spans="1:19" ht="52.9" customHeight="1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1454</v>
      </c>
      <c r="S9" s="74"/>
    </row>
    <row r="10" spans="1:19" ht="52.9" customHeight="1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1454</v>
      </c>
      <c r="S10" s="74"/>
    </row>
    <row r="11" spans="1:19" ht="52.9" customHeight="1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1454</v>
      </c>
      <c r="S11" s="74"/>
    </row>
    <row r="12" spans="1:19" ht="52.9" customHeight="1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1454</v>
      </c>
      <c r="S12" s="74"/>
    </row>
    <row r="13" spans="1:19" ht="52.9" customHeight="1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1454</v>
      </c>
      <c r="S13" s="74"/>
    </row>
    <row r="14" spans="1:19" ht="52.9" customHeight="1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1454</v>
      </c>
      <c r="S14" s="74"/>
    </row>
    <row r="15" spans="1:19" ht="52.9" customHeight="1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1454</v>
      </c>
      <c r="S15" s="74"/>
    </row>
    <row r="16" spans="1:19" ht="52.9" customHeight="1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1454</v>
      </c>
      <c r="S16" s="74"/>
    </row>
    <row r="17" spans="1:19" ht="52.9" customHeight="1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1454</v>
      </c>
      <c r="S17" s="74"/>
    </row>
    <row r="18" spans="1:19" ht="52.9" customHeight="1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1454</v>
      </c>
      <c r="S18" s="74"/>
    </row>
    <row r="19" spans="1:19" ht="52.9" customHeight="1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1454</v>
      </c>
      <c r="S19" s="74"/>
    </row>
    <row r="20" spans="1:19" ht="52.9" customHeight="1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1454</v>
      </c>
      <c r="S20" s="74"/>
    </row>
    <row r="21" spans="1:19" ht="52.9" customHeight="1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1454</v>
      </c>
      <c r="S21" s="74"/>
    </row>
    <row r="22" spans="1:19" ht="52.9" customHeight="1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1454</v>
      </c>
      <c r="S22" s="74"/>
    </row>
    <row r="23" spans="1:19" ht="52.9" customHeight="1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1454</v>
      </c>
      <c r="S23" s="74"/>
    </row>
    <row r="24" spans="1:19" ht="52.9" customHeight="1">
      <c r="A24" s="2">
        <v>19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1454</v>
      </c>
      <c r="S24" s="74"/>
    </row>
    <row r="25" spans="1:19" ht="52.9" customHeight="1">
      <c r="A25" s="2">
        <v>20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1454</v>
      </c>
      <c r="S25" s="74"/>
    </row>
    <row r="26" spans="1:19" ht="52.9" customHeight="1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" customHeight="1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" customHeight="1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>
      <c r="A29" s="449" t="s">
        <v>184</v>
      </c>
      <c r="B29" s="450"/>
      <c r="C29" s="451"/>
      <c r="D29" s="458" t="s">
        <v>185</v>
      </c>
      <c r="E29" s="459"/>
      <c r="F29" s="460" t="s">
        <v>1493</v>
      </c>
      <c r="G29" s="461"/>
      <c r="H29" s="461"/>
      <c r="I29" s="461"/>
      <c r="J29" s="461"/>
      <c r="K29" s="461"/>
      <c r="L29" s="461"/>
      <c r="M29" s="462"/>
      <c r="N29" s="48" t="s">
        <v>186</v>
      </c>
      <c r="O29" s="49" t="s">
        <v>1494</v>
      </c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187</v>
      </c>
      <c r="E30" s="459"/>
      <c r="F30" s="460" t="s">
        <v>1493</v>
      </c>
      <c r="G30" s="461"/>
      <c r="H30" s="461"/>
      <c r="I30" s="461"/>
      <c r="J30" s="461"/>
      <c r="K30" s="461"/>
      <c r="L30" s="461"/>
      <c r="M30" s="462"/>
      <c r="N30" s="48" t="s">
        <v>186</v>
      </c>
      <c r="O30" s="49" t="s">
        <v>1495</v>
      </c>
      <c r="P30" s="49"/>
      <c r="Q30" s="49"/>
      <c r="R30" s="49"/>
      <c r="S30" s="50"/>
    </row>
    <row r="31" spans="1:19" ht="25.15" customHeight="1">
      <c r="A31" s="452"/>
      <c r="B31" s="453"/>
      <c r="C31" s="454"/>
      <c r="D31" s="458" t="s">
        <v>129</v>
      </c>
      <c r="E31" s="459"/>
      <c r="F31" s="460" t="s">
        <v>1496</v>
      </c>
      <c r="G31" s="461"/>
      <c r="H31" s="461"/>
      <c r="I31" s="461"/>
      <c r="J31" s="461"/>
      <c r="K31" s="461"/>
      <c r="L31" s="461"/>
      <c r="M31" s="462"/>
      <c r="N31" s="48" t="s">
        <v>186</v>
      </c>
      <c r="O31" s="49" t="s">
        <v>1497</v>
      </c>
      <c r="P31" s="49"/>
      <c r="Q31" s="49"/>
      <c r="R31" s="49"/>
      <c r="S31" s="50"/>
    </row>
    <row r="32" spans="1:19" ht="25.15" customHeight="1">
      <c r="A32" s="452"/>
      <c r="B32" s="453"/>
      <c r="C32" s="454"/>
      <c r="D32" s="458" t="s">
        <v>188</v>
      </c>
      <c r="E32" s="459"/>
      <c r="F32" s="460" t="s">
        <v>1496</v>
      </c>
      <c r="G32" s="461"/>
      <c r="H32" s="461"/>
      <c r="I32" s="461"/>
      <c r="J32" s="461"/>
      <c r="K32" s="461"/>
      <c r="L32" s="461"/>
      <c r="M32" s="462"/>
      <c r="N32" s="48" t="s">
        <v>186</v>
      </c>
      <c r="O32" s="49" t="s">
        <v>1498</v>
      </c>
      <c r="P32" s="49"/>
      <c r="Q32" s="49"/>
      <c r="R32" s="49"/>
      <c r="S32" s="50"/>
    </row>
    <row r="33" spans="1:19" ht="25.15" customHeight="1">
      <c r="A33" s="455"/>
      <c r="B33" s="456"/>
      <c r="C33" s="457"/>
      <c r="D33" s="458" t="s">
        <v>189</v>
      </c>
      <c r="E33" s="459"/>
      <c r="F33" s="460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1575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" customHeight="1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" customHeight="1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" customHeight="1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" customHeight="1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" customHeight="1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" customHeight="1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" customHeight="1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" customHeight="1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" customHeight="1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" customHeight="1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" customHeight="1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" customHeight="1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" customHeight="1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" customHeight="1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" customHeight="1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" customHeight="1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" customHeight="1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" customHeight="1">
      <c r="A24" s="2">
        <v>17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" customHeight="1">
      <c r="A25" s="2">
        <v>18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" customHeight="1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" customHeight="1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" customHeight="1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>
      <c r="A29" s="449" t="s">
        <v>184</v>
      </c>
      <c r="B29" s="450"/>
      <c r="C29" s="451"/>
      <c r="D29" s="458" t="s">
        <v>185</v>
      </c>
      <c r="E29" s="459"/>
      <c r="F29" s="460" t="s">
        <v>1493</v>
      </c>
      <c r="G29" s="461"/>
      <c r="H29" s="461"/>
      <c r="I29" s="461"/>
      <c r="J29" s="461"/>
      <c r="K29" s="461"/>
      <c r="L29" s="461"/>
      <c r="M29" s="462"/>
      <c r="N29" s="48" t="s">
        <v>186</v>
      </c>
      <c r="O29" s="49" t="s">
        <v>1567</v>
      </c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187</v>
      </c>
      <c r="E30" s="459"/>
      <c r="F30" s="460" t="s">
        <v>1493</v>
      </c>
      <c r="G30" s="461"/>
      <c r="H30" s="461"/>
      <c r="I30" s="461"/>
      <c r="J30" s="461"/>
      <c r="K30" s="461"/>
      <c r="L30" s="461"/>
      <c r="M30" s="462"/>
      <c r="N30" s="48" t="s">
        <v>186</v>
      </c>
      <c r="O30" s="49" t="s">
        <v>1568</v>
      </c>
      <c r="P30" s="49"/>
      <c r="Q30" s="49"/>
      <c r="R30" s="49"/>
      <c r="S30" s="50"/>
    </row>
    <row r="31" spans="1:19" ht="25.15" customHeight="1">
      <c r="A31" s="452"/>
      <c r="B31" s="453"/>
      <c r="C31" s="454"/>
      <c r="D31" s="458" t="s">
        <v>129</v>
      </c>
      <c r="E31" s="459"/>
      <c r="F31" s="460" t="s">
        <v>1569</v>
      </c>
      <c r="G31" s="461"/>
      <c r="H31" s="461"/>
      <c r="I31" s="461"/>
      <c r="J31" s="461"/>
      <c r="K31" s="461"/>
      <c r="L31" s="461"/>
      <c r="M31" s="462"/>
      <c r="N31" s="48" t="s">
        <v>186</v>
      </c>
      <c r="O31" s="49" t="s">
        <v>1570</v>
      </c>
      <c r="P31" s="49"/>
      <c r="Q31" s="49"/>
      <c r="R31" s="49"/>
      <c r="S31" s="50"/>
    </row>
    <row r="32" spans="1:19" ht="25.15" customHeight="1">
      <c r="A32" s="452"/>
      <c r="B32" s="453"/>
      <c r="C32" s="454"/>
      <c r="D32" s="458" t="s">
        <v>188</v>
      </c>
      <c r="E32" s="459"/>
      <c r="F32" s="460" t="s">
        <v>1496</v>
      </c>
      <c r="G32" s="461"/>
      <c r="H32" s="461"/>
      <c r="I32" s="461"/>
      <c r="J32" s="461"/>
      <c r="K32" s="461"/>
      <c r="L32" s="461"/>
      <c r="M32" s="462"/>
      <c r="N32" s="48" t="s">
        <v>186</v>
      </c>
      <c r="O32" s="49" t="s">
        <v>1570</v>
      </c>
      <c r="P32" s="49"/>
      <c r="Q32" s="49"/>
      <c r="R32" s="49"/>
      <c r="S32" s="50"/>
    </row>
    <row r="33" spans="1:19" ht="25.15" customHeight="1">
      <c r="A33" s="455"/>
      <c r="B33" s="456"/>
      <c r="C33" s="457"/>
      <c r="D33" s="458" t="s">
        <v>189</v>
      </c>
      <c r="E33" s="459"/>
      <c r="F33" s="460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1785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99">
        <v>1</v>
      </c>
      <c r="B6" s="56" t="s">
        <v>1725</v>
      </c>
      <c r="C6" s="69" t="s">
        <v>174</v>
      </c>
      <c r="D6" s="75" t="s">
        <v>392</v>
      </c>
      <c r="E6" s="41" t="s">
        <v>190</v>
      </c>
      <c r="F6" s="41">
        <v>1.3</v>
      </c>
      <c r="G6" s="84" t="s">
        <v>195</v>
      </c>
      <c r="H6" s="102" t="s">
        <v>280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" customHeight="1">
      <c r="A7" s="99">
        <v>2</v>
      </c>
      <c r="B7" s="65" t="s">
        <v>17</v>
      </c>
      <c r="C7" s="69" t="s">
        <v>285</v>
      </c>
      <c r="D7" s="75" t="s">
        <v>192</v>
      </c>
      <c r="E7" s="41" t="s">
        <v>190</v>
      </c>
      <c r="F7" s="41">
        <v>4.2</v>
      </c>
      <c r="G7" s="84" t="s">
        <v>470</v>
      </c>
      <c r="H7" s="102" t="s">
        <v>286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" customHeight="1">
      <c r="A8" s="99">
        <v>3</v>
      </c>
      <c r="B8" s="65" t="s">
        <v>17</v>
      </c>
      <c r="C8" s="69" t="s">
        <v>1727</v>
      </c>
      <c r="D8" s="55" t="s">
        <v>1728</v>
      </c>
      <c r="E8" s="41" t="s">
        <v>190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" customHeight="1">
      <c r="A9" s="99">
        <v>4</v>
      </c>
      <c r="B9" s="65" t="s">
        <v>226</v>
      </c>
      <c r="C9" s="88" t="s">
        <v>1786</v>
      </c>
      <c r="D9" s="55" t="s">
        <v>192</v>
      </c>
      <c r="E9" s="41" t="s">
        <v>190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1731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" customHeight="1">
      <c r="A10" s="99">
        <v>5</v>
      </c>
      <c r="B10" s="65" t="s">
        <v>227</v>
      </c>
      <c r="C10" s="88" t="s">
        <v>1732</v>
      </c>
      <c r="D10" s="55" t="s">
        <v>569</v>
      </c>
      <c r="E10" s="41" t="s">
        <v>190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" customHeight="1">
      <c r="A11" s="99">
        <v>6</v>
      </c>
      <c r="B11" s="65" t="s">
        <v>227</v>
      </c>
      <c r="C11" s="88" t="s">
        <v>1697</v>
      </c>
      <c r="D11" s="55" t="s">
        <v>192</v>
      </c>
      <c r="E11" s="41" t="s">
        <v>190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" customHeight="1">
      <c r="A12" s="99">
        <v>7</v>
      </c>
      <c r="B12" s="65" t="s">
        <v>227</v>
      </c>
      <c r="C12" s="88" t="s">
        <v>1734</v>
      </c>
      <c r="D12" s="55" t="s">
        <v>192</v>
      </c>
      <c r="E12" s="41" t="s">
        <v>190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" customHeight="1">
      <c r="A13" s="99">
        <v>8</v>
      </c>
      <c r="B13" s="65" t="s">
        <v>227</v>
      </c>
      <c r="C13" s="88" t="s">
        <v>1735</v>
      </c>
      <c r="D13" s="55" t="s">
        <v>192</v>
      </c>
      <c r="E13" s="41" t="s">
        <v>190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" customHeight="1">
      <c r="A14" s="99">
        <v>9</v>
      </c>
      <c r="B14" s="65" t="s">
        <v>202</v>
      </c>
      <c r="C14" s="54" t="s">
        <v>1736</v>
      </c>
      <c r="D14" s="56" t="s">
        <v>1762</v>
      </c>
      <c r="E14" s="41" t="s">
        <v>190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" customHeight="1">
      <c r="A15" s="99">
        <v>10</v>
      </c>
      <c r="B15" s="65" t="s">
        <v>202</v>
      </c>
      <c r="C15" s="54" t="s">
        <v>1763</v>
      </c>
      <c r="D15" s="55" t="s">
        <v>1764</v>
      </c>
      <c r="E15" s="41" t="s">
        <v>190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" customHeight="1">
      <c r="A16" s="99">
        <v>11</v>
      </c>
      <c r="B16" s="65" t="s">
        <v>202</v>
      </c>
      <c r="C16" s="54" t="s">
        <v>1763</v>
      </c>
      <c r="D16" s="55" t="s">
        <v>1764</v>
      </c>
      <c r="E16" s="41" t="s">
        <v>190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" customHeight="1">
      <c r="A17" s="99">
        <v>12</v>
      </c>
      <c r="B17" s="65" t="s">
        <v>202</v>
      </c>
      <c r="C17" s="54" t="s">
        <v>1736</v>
      </c>
      <c r="D17" s="55" t="s">
        <v>1737</v>
      </c>
      <c r="E17" s="41" t="s">
        <v>190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" customHeight="1">
      <c r="A18" s="99">
        <v>13</v>
      </c>
      <c r="B18" s="65" t="s">
        <v>202</v>
      </c>
      <c r="C18" s="54" t="s">
        <v>1736</v>
      </c>
      <c r="D18" s="55" t="s">
        <v>1737</v>
      </c>
      <c r="E18" s="41" t="s">
        <v>190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" customHeight="1">
      <c r="A19" s="99">
        <v>14</v>
      </c>
      <c r="B19" s="65" t="s">
        <v>202</v>
      </c>
      <c r="C19" s="54" t="s">
        <v>1736</v>
      </c>
      <c r="D19" s="55" t="s">
        <v>1737</v>
      </c>
      <c r="E19" s="41" t="s">
        <v>190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" customHeight="1">
      <c r="A20" s="99">
        <v>15</v>
      </c>
      <c r="B20" s="65" t="s">
        <v>202</v>
      </c>
      <c r="C20" s="54" t="s">
        <v>1719</v>
      </c>
      <c r="D20" s="55" t="s">
        <v>1737</v>
      </c>
      <c r="E20" s="41" t="s">
        <v>190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" customHeight="1">
      <c r="A21" s="99">
        <v>16</v>
      </c>
      <c r="B21" s="65" t="s">
        <v>202</v>
      </c>
      <c r="C21" s="54" t="s">
        <v>1719</v>
      </c>
      <c r="D21" s="55" t="s">
        <v>1737</v>
      </c>
      <c r="E21" s="41" t="s">
        <v>190</v>
      </c>
      <c r="F21" s="57">
        <v>1.3</v>
      </c>
      <c r="G21" s="69" t="s">
        <v>195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" customHeight="1">
      <c r="A22" s="99">
        <v>17</v>
      </c>
      <c r="B22" s="65" t="s">
        <v>202</v>
      </c>
      <c r="C22" s="54" t="s">
        <v>1719</v>
      </c>
      <c r="D22" s="56" t="s">
        <v>1745</v>
      </c>
      <c r="E22" s="41" t="s">
        <v>190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" customHeight="1">
      <c r="A23" s="99">
        <v>18</v>
      </c>
      <c r="B23" s="65" t="s">
        <v>202</v>
      </c>
      <c r="C23" s="54" t="s">
        <v>1719</v>
      </c>
      <c r="D23" s="56" t="s">
        <v>1747</v>
      </c>
      <c r="E23" s="41" t="s">
        <v>190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" customHeight="1">
      <c r="A24" s="99">
        <v>19</v>
      </c>
      <c r="B24" s="65" t="s">
        <v>202</v>
      </c>
      <c r="C24" s="54" t="s">
        <v>1749</v>
      </c>
      <c r="D24" s="55" t="s">
        <v>569</v>
      </c>
      <c r="E24" s="41" t="s">
        <v>190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" customHeight="1">
      <c r="A25" s="99">
        <v>20</v>
      </c>
      <c r="B25" s="65" t="s">
        <v>202</v>
      </c>
      <c r="C25" s="54" t="s">
        <v>1766</v>
      </c>
      <c r="D25" s="55" t="s">
        <v>569</v>
      </c>
      <c r="E25" s="41" t="s">
        <v>190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" customHeight="1">
      <c r="A26" s="99">
        <v>21</v>
      </c>
      <c r="B26" s="65" t="s">
        <v>202</v>
      </c>
      <c r="C26" s="54" t="s">
        <v>1766</v>
      </c>
      <c r="D26" s="55" t="s">
        <v>569</v>
      </c>
      <c r="E26" s="41" t="s">
        <v>190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" customHeight="1">
      <c r="A27" s="99">
        <v>22</v>
      </c>
      <c r="B27" s="65" t="s">
        <v>202</v>
      </c>
      <c r="C27" s="54" t="s">
        <v>1766</v>
      </c>
      <c r="D27" s="55" t="s">
        <v>1754</v>
      </c>
      <c r="E27" s="41" t="s">
        <v>190</v>
      </c>
      <c r="F27" s="57">
        <v>1.3</v>
      </c>
      <c r="G27" s="69" t="s">
        <v>195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" customHeight="1">
      <c r="A28" s="99">
        <v>23</v>
      </c>
      <c r="B28" s="65" t="s">
        <v>202</v>
      </c>
      <c r="C28" s="54" t="s">
        <v>1767</v>
      </c>
      <c r="D28" s="55" t="s">
        <v>1754</v>
      </c>
      <c r="E28" s="41" t="s">
        <v>190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" customHeight="1">
      <c r="A29" s="99">
        <v>24</v>
      </c>
      <c r="B29" s="65" t="s">
        <v>202</v>
      </c>
      <c r="C29" s="54" t="s">
        <v>1767</v>
      </c>
      <c r="D29" s="55" t="s">
        <v>1754</v>
      </c>
      <c r="E29" s="41" t="s">
        <v>190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" customHeight="1">
      <c r="A30" s="99">
        <v>25</v>
      </c>
      <c r="B30" s="65" t="s">
        <v>202</v>
      </c>
      <c r="C30" s="54" t="s">
        <v>1767</v>
      </c>
      <c r="D30" s="55" t="s">
        <v>1754</v>
      </c>
      <c r="E30" s="41" t="s">
        <v>190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" customHeight="1">
      <c r="A31" s="99">
        <v>26</v>
      </c>
      <c r="B31" s="65" t="s">
        <v>202</v>
      </c>
      <c r="C31" s="54" t="s">
        <v>1767</v>
      </c>
      <c r="D31" s="55" t="s">
        <v>1754</v>
      </c>
      <c r="E31" s="41" t="s">
        <v>190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" customHeight="1">
      <c r="A32" s="99">
        <v>27</v>
      </c>
      <c r="B32" s="65" t="s">
        <v>202</v>
      </c>
      <c r="C32" s="54" t="s">
        <v>1760</v>
      </c>
      <c r="D32" s="55" t="s">
        <v>1754</v>
      </c>
      <c r="E32" s="41" t="s">
        <v>190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" customHeight="1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" customHeight="1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" customHeight="1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15" customHeight="1">
      <c r="A36" s="449" t="s">
        <v>184</v>
      </c>
      <c r="B36" s="450"/>
      <c r="C36" s="451"/>
      <c r="D36" s="458" t="s">
        <v>185</v>
      </c>
      <c r="E36" s="459"/>
      <c r="F36" s="460"/>
      <c r="G36" s="461"/>
      <c r="H36" s="461"/>
      <c r="I36" s="461"/>
      <c r="J36" s="461"/>
      <c r="K36" s="461"/>
      <c r="L36" s="461"/>
      <c r="M36" s="462"/>
      <c r="N36" s="48" t="s">
        <v>186</v>
      </c>
      <c r="O36" s="49"/>
      <c r="P36" s="49"/>
      <c r="Q36" s="49"/>
      <c r="R36" s="49"/>
      <c r="S36" s="50"/>
    </row>
    <row r="37" spans="1:19" ht="25.15" customHeight="1">
      <c r="A37" s="452"/>
      <c r="B37" s="453"/>
      <c r="C37" s="454"/>
      <c r="D37" s="458" t="s">
        <v>187</v>
      </c>
      <c r="E37" s="459"/>
      <c r="F37" s="460"/>
      <c r="G37" s="461"/>
      <c r="H37" s="461"/>
      <c r="I37" s="461"/>
      <c r="J37" s="461"/>
      <c r="K37" s="461"/>
      <c r="L37" s="461"/>
      <c r="M37" s="462"/>
      <c r="N37" s="48" t="s">
        <v>186</v>
      </c>
      <c r="O37" s="49"/>
      <c r="P37" s="49"/>
      <c r="Q37" s="49"/>
      <c r="R37" s="49"/>
      <c r="S37" s="50"/>
    </row>
    <row r="38" spans="1:19" ht="25.15" customHeight="1">
      <c r="A38" s="452"/>
      <c r="B38" s="453"/>
      <c r="C38" s="454"/>
      <c r="D38" s="458" t="s">
        <v>129</v>
      </c>
      <c r="E38" s="459"/>
      <c r="F38" s="460"/>
      <c r="G38" s="461"/>
      <c r="H38" s="461"/>
      <c r="I38" s="461"/>
      <c r="J38" s="461"/>
      <c r="K38" s="461"/>
      <c r="L38" s="461"/>
      <c r="M38" s="462"/>
      <c r="N38" s="48" t="s">
        <v>186</v>
      </c>
      <c r="O38" s="49"/>
      <c r="P38" s="49"/>
      <c r="Q38" s="49"/>
      <c r="R38" s="49"/>
      <c r="S38" s="50"/>
    </row>
    <row r="39" spans="1:19" ht="25.15" customHeight="1">
      <c r="A39" s="452"/>
      <c r="B39" s="453"/>
      <c r="C39" s="454"/>
      <c r="D39" s="458" t="s">
        <v>188</v>
      </c>
      <c r="E39" s="459"/>
      <c r="F39" s="460"/>
      <c r="G39" s="461"/>
      <c r="H39" s="461"/>
      <c r="I39" s="461"/>
      <c r="J39" s="461"/>
      <c r="K39" s="461"/>
      <c r="L39" s="461"/>
      <c r="M39" s="462"/>
      <c r="N39" s="48" t="s">
        <v>186</v>
      </c>
      <c r="O39" s="49"/>
      <c r="P39" s="49"/>
      <c r="Q39" s="49"/>
      <c r="R39" s="49"/>
      <c r="S39" s="50"/>
    </row>
    <row r="40" spans="1:19" ht="25.15" customHeight="1">
      <c r="A40" s="455"/>
      <c r="B40" s="456"/>
      <c r="C40" s="457"/>
      <c r="D40" s="458" t="s">
        <v>189</v>
      </c>
      <c r="E40" s="459"/>
      <c r="F40" s="460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1576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1176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" customHeight="1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967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" customHeight="1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498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" customHeight="1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967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" customHeight="1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1204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" customHeight="1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967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" customHeight="1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962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" customHeight="1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548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" customHeight="1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498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" customHeight="1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967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" customHeight="1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511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" customHeight="1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1571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" customHeight="1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498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" customHeight="1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962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" customHeight="1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511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" customHeight="1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511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" customHeight="1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1204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" customHeight="1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1484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" customHeight="1">
      <c r="A24" s="2">
        <v>19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1487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" customHeight="1">
      <c r="A25" s="2">
        <v>20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984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" customHeight="1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" customHeight="1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" customHeight="1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>
      <c r="A29" s="449" t="s">
        <v>184</v>
      </c>
      <c r="B29" s="450"/>
      <c r="C29" s="451"/>
      <c r="D29" s="458" t="s">
        <v>185</v>
      </c>
      <c r="E29" s="459"/>
      <c r="F29" s="460" t="s">
        <v>1493</v>
      </c>
      <c r="G29" s="461"/>
      <c r="H29" s="461"/>
      <c r="I29" s="461"/>
      <c r="J29" s="461"/>
      <c r="K29" s="461"/>
      <c r="L29" s="461"/>
      <c r="M29" s="462"/>
      <c r="N29" s="48" t="s">
        <v>186</v>
      </c>
      <c r="O29" s="49" t="s">
        <v>1572</v>
      </c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187</v>
      </c>
      <c r="E30" s="459"/>
      <c r="F30" s="460" t="s">
        <v>1493</v>
      </c>
      <c r="G30" s="461"/>
      <c r="H30" s="461"/>
      <c r="I30" s="461"/>
      <c r="J30" s="461"/>
      <c r="K30" s="461"/>
      <c r="L30" s="461"/>
      <c r="M30" s="462"/>
      <c r="N30" s="48" t="s">
        <v>186</v>
      </c>
      <c r="O30" s="49" t="s">
        <v>1573</v>
      </c>
      <c r="P30" s="49"/>
      <c r="Q30" s="49"/>
      <c r="R30" s="49"/>
      <c r="S30" s="50"/>
    </row>
    <row r="31" spans="1:19" ht="25.15" customHeight="1">
      <c r="A31" s="452"/>
      <c r="B31" s="453"/>
      <c r="C31" s="454"/>
      <c r="D31" s="458" t="s">
        <v>129</v>
      </c>
      <c r="E31" s="459"/>
      <c r="F31" s="460" t="s">
        <v>1569</v>
      </c>
      <c r="G31" s="461"/>
      <c r="H31" s="461"/>
      <c r="I31" s="461"/>
      <c r="J31" s="461"/>
      <c r="K31" s="461"/>
      <c r="L31" s="461"/>
      <c r="M31" s="462"/>
      <c r="N31" s="48" t="s">
        <v>186</v>
      </c>
      <c r="O31" s="49" t="s">
        <v>1574</v>
      </c>
      <c r="P31" s="49"/>
      <c r="Q31" s="49"/>
      <c r="R31" s="49"/>
      <c r="S31" s="50"/>
    </row>
    <row r="32" spans="1:19" ht="25.15" customHeight="1">
      <c r="A32" s="452"/>
      <c r="B32" s="453"/>
      <c r="C32" s="454"/>
      <c r="D32" s="458" t="s">
        <v>188</v>
      </c>
      <c r="E32" s="459"/>
      <c r="F32" s="460" t="s">
        <v>1496</v>
      </c>
      <c r="G32" s="461"/>
      <c r="H32" s="461"/>
      <c r="I32" s="461"/>
      <c r="J32" s="461"/>
      <c r="K32" s="461"/>
      <c r="L32" s="461"/>
      <c r="M32" s="462"/>
      <c r="N32" s="48" t="s">
        <v>186</v>
      </c>
      <c r="O32" s="49" t="s">
        <v>1570</v>
      </c>
      <c r="P32" s="49"/>
      <c r="Q32" s="49"/>
      <c r="R32" s="49"/>
      <c r="S32" s="50"/>
    </row>
    <row r="33" spans="1:19" ht="25.15" customHeight="1">
      <c r="A33" s="455"/>
      <c r="B33" s="456"/>
      <c r="C33" s="457"/>
      <c r="D33" s="458" t="s">
        <v>189</v>
      </c>
      <c r="E33" s="459"/>
      <c r="F33" s="460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1789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40" customFormat="1" ht="52.9" customHeight="1">
      <c r="A6" s="57">
        <v>1</v>
      </c>
      <c r="B6" s="57" t="s">
        <v>17</v>
      </c>
      <c r="C6" s="81" t="s">
        <v>1208</v>
      </c>
      <c r="D6" s="41" t="s">
        <v>495</v>
      </c>
      <c r="E6" s="41" t="s">
        <v>279</v>
      </c>
      <c r="F6" s="41">
        <v>1.3</v>
      </c>
      <c r="G6" s="88" t="s">
        <v>195</v>
      </c>
      <c r="H6" s="82" t="s">
        <v>178</v>
      </c>
      <c r="I6" s="143" t="s">
        <v>1768</v>
      </c>
      <c r="J6" s="2">
        <v>4</v>
      </c>
      <c r="K6" s="2">
        <v>4</v>
      </c>
      <c r="L6" s="41">
        <f>J6*K6</f>
        <v>16</v>
      </c>
      <c r="M6" s="144" t="s">
        <v>1769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" customHeight="1">
      <c r="A7" s="57">
        <v>2</v>
      </c>
      <c r="B7" s="57" t="s">
        <v>17</v>
      </c>
      <c r="C7" s="81" t="s">
        <v>1770</v>
      </c>
      <c r="D7" s="41" t="s">
        <v>569</v>
      </c>
      <c r="E7" s="41" t="s">
        <v>279</v>
      </c>
      <c r="F7" s="41">
        <v>4.2</v>
      </c>
      <c r="G7" s="88" t="s">
        <v>967</v>
      </c>
      <c r="H7" s="82" t="s">
        <v>1771</v>
      </c>
      <c r="I7" s="143" t="s">
        <v>1768</v>
      </c>
      <c r="J7" s="2">
        <v>4</v>
      </c>
      <c r="K7" s="2">
        <v>4</v>
      </c>
      <c r="L7" s="41">
        <f t="shared" ref="L7:L22" si="1">J7*K7</f>
        <v>16</v>
      </c>
      <c r="M7" s="144" t="s">
        <v>1769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" customHeight="1">
      <c r="A8" s="57">
        <v>3</v>
      </c>
      <c r="B8" s="57" t="s">
        <v>17</v>
      </c>
      <c r="C8" s="81" t="s">
        <v>1772</v>
      </c>
      <c r="D8" s="41" t="s">
        <v>1773</v>
      </c>
      <c r="E8" s="41" t="s">
        <v>279</v>
      </c>
      <c r="F8" s="41">
        <v>1.2</v>
      </c>
      <c r="G8" s="88" t="s">
        <v>1701</v>
      </c>
      <c r="H8" s="82" t="s">
        <v>1774</v>
      </c>
      <c r="I8" s="51" t="s">
        <v>1775</v>
      </c>
      <c r="J8" s="138">
        <v>4</v>
      </c>
      <c r="K8" s="138">
        <v>4</v>
      </c>
      <c r="L8" s="41">
        <f t="shared" si="1"/>
        <v>16</v>
      </c>
      <c r="M8" s="144" t="s">
        <v>1769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" customHeight="1">
      <c r="A9" s="57">
        <v>4</v>
      </c>
      <c r="B9" s="105" t="s">
        <v>226</v>
      </c>
      <c r="C9" s="88" t="s">
        <v>1786</v>
      </c>
      <c r="D9" s="55" t="s">
        <v>192</v>
      </c>
      <c r="E9" s="41" t="s">
        <v>279</v>
      </c>
      <c r="F9" s="41">
        <v>1.3</v>
      </c>
      <c r="G9" s="69" t="s">
        <v>53</v>
      </c>
      <c r="H9" s="101" t="s">
        <v>1730</v>
      </c>
      <c r="I9" s="51" t="s">
        <v>1775</v>
      </c>
      <c r="J9" s="138">
        <v>3</v>
      </c>
      <c r="K9" s="138">
        <v>3</v>
      </c>
      <c r="L9" s="41">
        <f t="shared" si="1"/>
        <v>9</v>
      </c>
      <c r="M9" s="144" t="s">
        <v>1769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" customHeight="1">
      <c r="A10" s="57">
        <v>5</v>
      </c>
      <c r="B10" s="75" t="s">
        <v>227</v>
      </c>
      <c r="C10" s="88" t="s">
        <v>1732</v>
      </c>
      <c r="D10" s="55" t="s">
        <v>569</v>
      </c>
      <c r="E10" s="41" t="s">
        <v>279</v>
      </c>
      <c r="F10" s="41">
        <v>2.1</v>
      </c>
      <c r="G10" s="69" t="s">
        <v>700</v>
      </c>
      <c r="H10" s="101" t="s">
        <v>371</v>
      </c>
      <c r="I10" s="51" t="s">
        <v>1775</v>
      </c>
      <c r="J10" s="138">
        <v>2</v>
      </c>
      <c r="K10" s="138">
        <v>2</v>
      </c>
      <c r="L10" s="41">
        <f t="shared" si="1"/>
        <v>4</v>
      </c>
      <c r="M10" s="144" t="s">
        <v>1769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" customHeight="1">
      <c r="A11" s="57">
        <v>6</v>
      </c>
      <c r="B11" s="75" t="s">
        <v>227</v>
      </c>
      <c r="C11" s="88" t="s">
        <v>1697</v>
      </c>
      <c r="D11" s="55" t="s">
        <v>192</v>
      </c>
      <c r="E11" s="41" t="s">
        <v>279</v>
      </c>
      <c r="F11" s="41">
        <v>1.2</v>
      </c>
      <c r="G11" s="69" t="s">
        <v>52</v>
      </c>
      <c r="H11" s="101" t="s">
        <v>1702</v>
      </c>
      <c r="I11" s="51" t="s">
        <v>1775</v>
      </c>
      <c r="J11" s="138">
        <v>2</v>
      </c>
      <c r="K11" s="138">
        <v>2</v>
      </c>
      <c r="L11" s="41">
        <f t="shared" si="1"/>
        <v>4</v>
      </c>
      <c r="M11" s="144" t="s">
        <v>1769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" customHeight="1">
      <c r="A12" s="57">
        <v>7</v>
      </c>
      <c r="B12" s="75" t="s">
        <v>227</v>
      </c>
      <c r="C12" s="88" t="s">
        <v>1734</v>
      </c>
      <c r="D12" s="55" t="s">
        <v>192</v>
      </c>
      <c r="E12" s="41" t="s">
        <v>279</v>
      </c>
      <c r="F12" s="41">
        <v>2.1</v>
      </c>
      <c r="G12" s="69" t="s">
        <v>700</v>
      </c>
      <c r="H12" s="101" t="s">
        <v>371</v>
      </c>
      <c r="I12" s="51" t="s">
        <v>1775</v>
      </c>
      <c r="J12" s="138">
        <v>2</v>
      </c>
      <c r="K12" s="138">
        <v>2</v>
      </c>
      <c r="L12" s="41">
        <f t="shared" si="1"/>
        <v>4</v>
      </c>
      <c r="M12" s="144" t="s">
        <v>1769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" customHeight="1">
      <c r="A13" s="57">
        <v>8</v>
      </c>
      <c r="B13" s="75" t="s">
        <v>227</v>
      </c>
      <c r="C13" s="88" t="s">
        <v>1735</v>
      </c>
      <c r="D13" s="55" t="s">
        <v>192</v>
      </c>
      <c r="E13" s="41" t="s">
        <v>279</v>
      </c>
      <c r="F13" s="41">
        <v>7.3</v>
      </c>
      <c r="G13" s="69" t="s">
        <v>86</v>
      </c>
      <c r="H13" s="101" t="s">
        <v>1707</v>
      </c>
      <c r="I13" s="51" t="s">
        <v>1775</v>
      </c>
      <c r="J13" s="138">
        <v>2</v>
      </c>
      <c r="K13" s="138">
        <v>2</v>
      </c>
      <c r="L13" s="41">
        <f t="shared" si="1"/>
        <v>4</v>
      </c>
      <c r="M13" s="144" t="s">
        <v>1769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" customHeight="1">
      <c r="A14" s="57">
        <v>9</v>
      </c>
      <c r="B14" s="65" t="s">
        <v>202</v>
      </c>
      <c r="C14" s="54" t="s">
        <v>1736</v>
      </c>
      <c r="D14" s="56" t="s">
        <v>1762</v>
      </c>
      <c r="E14" s="41" t="s">
        <v>279</v>
      </c>
      <c r="F14" s="57">
        <v>2.1</v>
      </c>
      <c r="G14" s="69" t="s">
        <v>57</v>
      </c>
      <c r="H14" s="101" t="s">
        <v>1738</v>
      </c>
      <c r="I14" s="144" t="s">
        <v>1776</v>
      </c>
      <c r="J14" s="55">
        <v>3</v>
      </c>
      <c r="K14" s="55">
        <v>2</v>
      </c>
      <c r="L14" s="41">
        <f t="shared" si="1"/>
        <v>6</v>
      </c>
      <c r="M14" s="144" t="s">
        <v>1769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" customHeight="1">
      <c r="A15" s="57">
        <v>10</v>
      </c>
      <c r="B15" s="75" t="s">
        <v>202</v>
      </c>
      <c r="C15" s="54" t="s">
        <v>1736</v>
      </c>
      <c r="D15" s="55" t="s">
        <v>1737</v>
      </c>
      <c r="E15" s="41" t="s">
        <v>279</v>
      </c>
      <c r="F15" s="57">
        <v>1.3</v>
      </c>
      <c r="G15" s="69" t="s">
        <v>1739</v>
      </c>
      <c r="H15" s="101" t="s">
        <v>1740</v>
      </c>
      <c r="I15" s="144" t="s">
        <v>1776</v>
      </c>
      <c r="J15" s="55">
        <v>3</v>
      </c>
      <c r="K15" s="55">
        <v>2</v>
      </c>
      <c r="L15" s="41">
        <f t="shared" si="1"/>
        <v>6</v>
      </c>
      <c r="M15" s="144" t="s">
        <v>1769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" customHeight="1">
      <c r="A16" s="57">
        <v>11</v>
      </c>
      <c r="B16" s="75" t="s">
        <v>202</v>
      </c>
      <c r="C16" s="54" t="s">
        <v>1736</v>
      </c>
      <c r="D16" s="55" t="s">
        <v>1737</v>
      </c>
      <c r="E16" s="41" t="s">
        <v>279</v>
      </c>
      <c r="F16" s="57">
        <v>1.1000000000000001</v>
      </c>
      <c r="G16" s="69" t="s">
        <v>1742</v>
      </c>
      <c r="H16" s="101" t="s">
        <v>1721</v>
      </c>
      <c r="I16" s="144" t="s">
        <v>1776</v>
      </c>
      <c r="J16" s="55">
        <v>3</v>
      </c>
      <c r="K16" s="55">
        <v>2</v>
      </c>
      <c r="L16" s="41">
        <f t="shared" si="1"/>
        <v>6</v>
      </c>
      <c r="M16" s="144" t="s">
        <v>1769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" customHeight="1">
      <c r="A17" s="57">
        <v>12</v>
      </c>
      <c r="B17" s="75" t="s">
        <v>202</v>
      </c>
      <c r="C17" s="54" t="s">
        <v>1719</v>
      </c>
      <c r="D17" s="55" t="s">
        <v>1737</v>
      </c>
      <c r="E17" s="41" t="s">
        <v>279</v>
      </c>
      <c r="F17" s="57">
        <v>1.4</v>
      </c>
      <c r="G17" s="69" t="s">
        <v>54</v>
      </c>
      <c r="H17" s="101" t="s">
        <v>1743</v>
      </c>
      <c r="I17" s="144" t="s">
        <v>1776</v>
      </c>
      <c r="J17" s="55">
        <v>3</v>
      </c>
      <c r="K17" s="55">
        <v>2</v>
      </c>
      <c r="L17" s="41">
        <f t="shared" si="1"/>
        <v>6</v>
      </c>
      <c r="M17" s="144" t="s">
        <v>1769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" customHeight="1">
      <c r="A18" s="57">
        <v>13</v>
      </c>
      <c r="B18" s="75" t="s">
        <v>202</v>
      </c>
      <c r="C18" s="54" t="s">
        <v>1777</v>
      </c>
      <c r="D18" s="55" t="s">
        <v>569</v>
      </c>
      <c r="E18" s="41" t="s">
        <v>279</v>
      </c>
      <c r="F18" s="57">
        <v>1.1000000000000001</v>
      </c>
      <c r="G18" s="69" t="s">
        <v>1750</v>
      </c>
      <c r="H18" s="101" t="s">
        <v>1751</v>
      </c>
      <c r="I18" s="144" t="s">
        <v>1776</v>
      </c>
      <c r="J18" s="55">
        <v>3</v>
      </c>
      <c r="K18" s="55">
        <v>2</v>
      </c>
      <c r="L18" s="41">
        <f t="shared" si="1"/>
        <v>6</v>
      </c>
      <c r="M18" s="144" t="s">
        <v>1769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" customHeight="1">
      <c r="A19" s="57">
        <v>14</v>
      </c>
      <c r="B19" s="75" t="s">
        <v>202</v>
      </c>
      <c r="C19" s="54" t="s">
        <v>1767</v>
      </c>
      <c r="D19" s="55" t="s">
        <v>1754</v>
      </c>
      <c r="E19" s="41" t="s">
        <v>279</v>
      </c>
      <c r="F19" s="57">
        <v>1.1000000000000001</v>
      </c>
      <c r="G19" s="69" t="s">
        <v>1739</v>
      </c>
      <c r="H19" s="101" t="s">
        <v>1756</v>
      </c>
      <c r="I19" s="144" t="s">
        <v>1776</v>
      </c>
      <c r="J19" s="55">
        <v>3</v>
      </c>
      <c r="K19" s="55">
        <v>2</v>
      </c>
      <c r="L19" s="41">
        <f t="shared" si="1"/>
        <v>6</v>
      </c>
      <c r="M19" s="144" t="s">
        <v>1769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" customHeight="1">
      <c r="A20" s="57">
        <v>15</v>
      </c>
      <c r="B20" s="75" t="s">
        <v>202</v>
      </c>
      <c r="C20" s="54" t="s">
        <v>1767</v>
      </c>
      <c r="D20" s="55" t="s">
        <v>1754</v>
      </c>
      <c r="E20" s="41" t="s">
        <v>279</v>
      </c>
      <c r="F20" s="57">
        <v>1.2</v>
      </c>
      <c r="G20" s="84" t="s">
        <v>52</v>
      </c>
      <c r="H20" s="101" t="s">
        <v>1778</v>
      </c>
      <c r="I20" s="144" t="s">
        <v>1779</v>
      </c>
      <c r="J20" s="55">
        <v>3</v>
      </c>
      <c r="K20" s="55">
        <v>2</v>
      </c>
      <c r="L20" s="41">
        <f t="shared" si="1"/>
        <v>6</v>
      </c>
      <c r="M20" s="144" t="s">
        <v>1769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" customHeight="1">
      <c r="A21" s="57">
        <v>16</v>
      </c>
      <c r="B21" s="75" t="s">
        <v>202</v>
      </c>
      <c r="C21" s="54" t="s">
        <v>1767</v>
      </c>
      <c r="D21" s="55" t="s">
        <v>1754</v>
      </c>
      <c r="E21" s="41" t="s">
        <v>279</v>
      </c>
      <c r="F21" s="57">
        <v>1.2</v>
      </c>
      <c r="G21" s="84" t="s">
        <v>52</v>
      </c>
      <c r="H21" s="101" t="s">
        <v>1780</v>
      </c>
      <c r="I21" s="144" t="s">
        <v>1779</v>
      </c>
      <c r="J21" s="55">
        <v>3</v>
      </c>
      <c r="K21" s="55">
        <v>2</v>
      </c>
      <c r="L21" s="41">
        <f t="shared" si="1"/>
        <v>6</v>
      </c>
      <c r="M21" s="144" t="s">
        <v>1769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" customHeight="1">
      <c r="A22" s="57">
        <v>17</v>
      </c>
      <c r="B22" s="75" t="s">
        <v>202</v>
      </c>
      <c r="C22" s="80" t="s">
        <v>1760</v>
      </c>
      <c r="D22" s="55" t="s">
        <v>1754</v>
      </c>
      <c r="E22" s="41" t="s">
        <v>279</v>
      </c>
      <c r="F22" s="41">
        <v>1.1000000000000001</v>
      </c>
      <c r="G22" s="54" t="s">
        <v>1750</v>
      </c>
      <c r="H22" s="144" t="s">
        <v>1781</v>
      </c>
      <c r="I22" s="144" t="s">
        <v>1776</v>
      </c>
      <c r="J22" s="41">
        <v>1</v>
      </c>
      <c r="K22" s="41">
        <v>2</v>
      </c>
      <c r="L22" s="41">
        <f t="shared" si="1"/>
        <v>2</v>
      </c>
      <c r="M22" s="144" t="s">
        <v>1769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15" customHeight="1">
      <c r="A23" s="449" t="s">
        <v>184</v>
      </c>
      <c r="B23" s="450"/>
      <c r="C23" s="451"/>
      <c r="D23" s="458" t="s">
        <v>185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2"/>
      <c r="B24" s="453"/>
      <c r="C24" s="454"/>
      <c r="D24" s="458" t="s">
        <v>187</v>
      </c>
      <c r="E24" s="459"/>
      <c r="F24" s="460"/>
      <c r="G24" s="461"/>
      <c r="H24" s="461"/>
      <c r="I24" s="461"/>
      <c r="J24" s="461"/>
      <c r="K24" s="461"/>
      <c r="L24" s="461"/>
      <c r="M24" s="462"/>
      <c r="N24" s="48" t="s">
        <v>186</v>
      </c>
      <c r="O24" s="49"/>
      <c r="P24" s="49"/>
      <c r="Q24" s="49"/>
      <c r="R24" s="49"/>
      <c r="S24" s="50"/>
    </row>
    <row r="25" spans="1:19" ht="25.15" customHeight="1">
      <c r="A25" s="452"/>
      <c r="B25" s="453"/>
      <c r="C25" s="454"/>
      <c r="D25" s="458" t="s">
        <v>129</v>
      </c>
      <c r="E25" s="459"/>
      <c r="F25" s="460"/>
      <c r="G25" s="461"/>
      <c r="H25" s="461"/>
      <c r="I25" s="461"/>
      <c r="J25" s="461"/>
      <c r="K25" s="461"/>
      <c r="L25" s="461"/>
      <c r="M25" s="462"/>
      <c r="N25" s="48" t="s">
        <v>186</v>
      </c>
      <c r="O25" s="49"/>
      <c r="P25" s="49"/>
      <c r="Q25" s="49"/>
      <c r="R25" s="49"/>
      <c r="S25" s="50"/>
    </row>
    <row r="26" spans="1:19" ht="25.15" customHeight="1">
      <c r="A26" s="452"/>
      <c r="B26" s="453"/>
      <c r="C26" s="454"/>
      <c r="D26" s="458" t="s">
        <v>188</v>
      </c>
      <c r="E26" s="459"/>
      <c r="F26" s="460"/>
      <c r="G26" s="461"/>
      <c r="H26" s="461"/>
      <c r="I26" s="461"/>
      <c r="J26" s="461"/>
      <c r="K26" s="461"/>
      <c r="L26" s="461"/>
      <c r="M26" s="462"/>
      <c r="N26" s="48" t="s">
        <v>186</v>
      </c>
      <c r="O26" s="49"/>
      <c r="P26" s="49"/>
      <c r="Q26" s="49"/>
      <c r="R26" s="49"/>
      <c r="S26" s="50"/>
    </row>
    <row r="27" spans="1:19" ht="25.15" customHeight="1">
      <c r="A27" s="455"/>
      <c r="B27" s="456"/>
      <c r="C27" s="457"/>
      <c r="D27" s="458" t="s">
        <v>189</v>
      </c>
      <c r="E27" s="459"/>
      <c r="F27" s="460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1577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74" t="s">
        <v>1578</v>
      </c>
      <c r="S6" s="74"/>
    </row>
    <row r="7" spans="1:19" ht="52.9" customHeight="1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1578</v>
      </c>
      <c r="S7" s="74"/>
    </row>
    <row r="8" spans="1:19" ht="52.9" customHeight="1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74" t="s">
        <v>1578</v>
      </c>
      <c r="S8" s="74"/>
    </row>
    <row r="9" spans="1:19" ht="52.9" customHeight="1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74" t="s">
        <v>1578</v>
      </c>
      <c r="S9" s="74"/>
    </row>
    <row r="10" spans="1:19" ht="52.9" customHeight="1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74" t="s">
        <v>1578</v>
      </c>
      <c r="S10" s="74"/>
    </row>
    <row r="11" spans="1:19" ht="52.9" customHeight="1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74" t="s">
        <v>1578</v>
      </c>
      <c r="S11" s="74"/>
    </row>
    <row r="12" spans="1:19" ht="52.9" customHeight="1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74" t="s">
        <v>1578</v>
      </c>
      <c r="S12" s="74"/>
    </row>
    <row r="13" spans="1:19" ht="52.9" customHeight="1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74" t="s">
        <v>1578</v>
      </c>
      <c r="S13" s="74"/>
    </row>
    <row r="14" spans="1:19" ht="52.9" customHeight="1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74" t="s">
        <v>1578</v>
      </c>
      <c r="S14" s="74"/>
    </row>
    <row r="15" spans="1:19" ht="52.9" customHeight="1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74" t="s">
        <v>1578</v>
      </c>
      <c r="S15" s="74"/>
    </row>
    <row r="16" spans="1:19" ht="52.9" customHeight="1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74" t="s">
        <v>1578</v>
      </c>
      <c r="S16" s="74"/>
    </row>
    <row r="17" spans="1:19" ht="52.9" customHeight="1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74" t="s">
        <v>1578</v>
      </c>
      <c r="S17" s="74"/>
    </row>
    <row r="18" spans="1:19" ht="52.9" customHeight="1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74" t="s">
        <v>1578</v>
      </c>
      <c r="S18" s="74"/>
    </row>
    <row r="19" spans="1:19" ht="52.9" customHeight="1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74" t="s">
        <v>1578</v>
      </c>
      <c r="S19" s="74"/>
    </row>
    <row r="20" spans="1:19" ht="52.9" customHeight="1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74" t="s">
        <v>1578</v>
      </c>
      <c r="S20" s="74"/>
    </row>
    <row r="21" spans="1:19" ht="52.9" customHeight="1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74" t="s">
        <v>1578</v>
      </c>
      <c r="S21" s="74"/>
    </row>
    <row r="22" spans="1:19" ht="52.9" customHeight="1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74" t="s">
        <v>1578</v>
      </c>
      <c r="S22" s="74"/>
    </row>
    <row r="23" spans="1:19" ht="52.9" customHeight="1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74" t="s">
        <v>1578</v>
      </c>
      <c r="S23" s="74"/>
    </row>
    <row r="24" spans="1:19" ht="52.9" customHeight="1">
      <c r="A24" s="2">
        <v>17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74" t="s">
        <v>1578</v>
      </c>
      <c r="S24" s="74"/>
    </row>
    <row r="25" spans="1:19" ht="52.9" customHeight="1">
      <c r="A25" s="2">
        <v>18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74" t="s">
        <v>1578</v>
      </c>
      <c r="S25" s="74"/>
    </row>
    <row r="26" spans="1:19" ht="52.9" customHeight="1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" customHeight="1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" customHeight="1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>
      <c r="A29" s="449" t="s">
        <v>184</v>
      </c>
      <c r="B29" s="450"/>
      <c r="C29" s="451"/>
      <c r="D29" s="458" t="s">
        <v>185</v>
      </c>
      <c r="E29" s="459"/>
      <c r="F29" s="460" t="s">
        <v>1493</v>
      </c>
      <c r="G29" s="461"/>
      <c r="H29" s="461"/>
      <c r="I29" s="461"/>
      <c r="J29" s="461"/>
      <c r="K29" s="461"/>
      <c r="L29" s="461"/>
      <c r="M29" s="462"/>
      <c r="N29" s="48" t="s">
        <v>186</v>
      </c>
      <c r="O29" s="49" t="s">
        <v>1572</v>
      </c>
      <c r="P29" s="49"/>
      <c r="Q29" s="49"/>
      <c r="R29" s="49"/>
      <c r="S29" s="50"/>
    </row>
    <row r="30" spans="1:19" ht="25.15" customHeight="1">
      <c r="A30" s="452"/>
      <c r="B30" s="453"/>
      <c r="C30" s="454"/>
      <c r="D30" s="458" t="s">
        <v>187</v>
      </c>
      <c r="E30" s="459"/>
      <c r="F30" s="460" t="s">
        <v>1493</v>
      </c>
      <c r="G30" s="461"/>
      <c r="H30" s="461"/>
      <c r="I30" s="461"/>
      <c r="J30" s="461"/>
      <c r="K30" s="461"/>
      <c r="L30" s="461"/>
      <c r="M30" s="462"/>
      <c r="N30" s="48" t="s">
        <v>186</v>
      </c>
      <c r="O30" s="49" t="s">
        <v>1573</v>
      </c>
      <c r="P30" s="49"/>
      <c r="Q30" s="49"/>
      <c r="R30" s="49"/>
      <c r="S30" s="50"/>
    </row>
    <row r="31" spans="1:19" ht="25.15" customHeight="1">
      <c r="A31" s="452"/>
      <c r="B31" s="453"/>
      <c r="C31" s="454"/>
      <c r="D31" s="458" t="s">
        <v>129</v>
      </c>
      <c r="E31" s="459"/>
      <c r="F31" s="460" t="s">
        <v>1569</v>
      </c>
      <c r="G31" s="461"/>
      <c r="H31" s="461"/>
      <c r="I31" s="461"/>
      <c r="J31" s="461"/>
      <c r="K31" s="461"/>
      <c r="L31" s="461"/>
      <c r="M31" s="462"/>
      <c r="N31" s="48" t="s">
        <v>186</v>
      </c>
      <c r="O31" s="49" t="s">
        <v>1574</v>
      </c>
      <c r="P31" s="49"/>
      <c r="Q31" s="49"/>
      <c r="R31" s="49"/>
      <c r="S31" s="50"/>
    </row>
    <row r="32" spans="1:19" ht="25.15" customHeight="1">
      <c r="A32" s="452"/>
      <c r="B32" s="453"/>
      <c r="C32" s="454"/>
      <c r="D32" s="458" t="s">
        <v>188</v>
      </c>
      <c r="E32" s="459"/>
      <c r="F32" s="460" t="s">
        <v>1496</v>
      </c>
      <c r="G32" s="461"/>
      <c r="H32" s="461"/>
      <c r="I32" s="461"/>
      <c r="J32" s="461"/>
      <c r="K32" s="461"/>
      <c r="L32" s="461"/>
      <c r="M32" s="462"/>
      <c r="N32" s="48" t="s">
        <v>186</v>
      </c>
      <c r="O32" s="49" t="s">
        <v>1570</v>
      </c>
      <c r="P32" s="49"/>
      <c r="Q32" s="49"/>
      <c r="R32" s="49"/>
      <c r="S32" s="50"/>
    </row>
    <row r="33" spans="1:19" ht="25.15" customHeight="1">
      <c r="A33" s="455"/>
      <c r="B33" s="456"/>
      <c r="C33" s="457"/>
      <c r="D33" s="458" t="s">
        <v>189</v>
      </c>
      <c r="E33" s="459"/>
      <c r="F33" s="460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1581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57">
        <v>1</v>
      </c>
      <c r="B6" s="109" t="s">
        <v>226</v>
      </c>
      <c r="C6" s="79" t="s">
        <v>1584</v>
      </c>
      <c r="D6" s="41" t="s">
        <v>1585</v>
      </c>
      <c r="E6" s="41"/>
      <c r="F6" s="71">
        <v>1.3</v>
      </c>
      <c r="G6" s="79" t="s">
        <v>1586</v>
      </c>
      <c r="H6" s="53" t="s">
        <v>1587</v>
      </c>
      <c r="I6" s="72" t="s">
        <v>1588</v>
      </c>
      <c r="J6" s="114">
        <v>3</v>
      </c>
      <c r="K6" s="114">
        <v>1</v>
      </c>
      <c r="L6" s="71">
        <f t="shared" ref="L6:L10" si="0">J6*K6</f>
        <v>3</v>
      </c>
      <c r="M6" s="72" t="s">
        <v>1589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" customHeight="1">
      <c r="A7" s="2">
        <v>2</v>
      </c>
      <c r="B7" s="69" t="s">
        <v>226</v>
      </c>
      <c r="C7" s="83" t="s">
        <v>1590</v>
      </c>
      <c r="D7" s="41"/>
      <c r="E7" s="41" t="s">
        <v>1591</v>
      </c>
      <c r="F7" s="41">
        <v>2.1</v>
      </c>
      <c r="G7" s="58" t="s">
        <v>1309</v>
      </c>
      <c r="H7" s="53" t="s">
        <v>1592</v>
      </c>
      <c r="I7" s="51" t="s">
        <v>1593</v>
      </c>
      <c r="J7" s="41">
        <v>1</v>
      </c>
      <c r="K7" s="41">
        <v>4</v>
      </c>
      <c r="L7" s="71">
        <f t="shared" si="0"/>
        <v>4</v>
      </c>
      <c r="M7" s="53" t="s">
        <v>1594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" customHeight="1">
      <c r="A8" s="2">
        <v>3</v>
      </c>
      <c r="B8" s="75" t="s">
        <v>226</v>
      </c>
      <c r="C8" s="83" t="s">
        <v>1595</v>
      </c>
      <c r="D8" s="41"/>
      <c r="E8" s="41" t="s">
        <v>1591</v>
      </c>
      <c r="F8" s="41">
        <v>6.1</v>
      </c>
      <c r="G8" s="58" t="s">
        <v>1596</v>
      </c>
      <c r="H8" s="96" t="s">
        <v>1597</v>
      </c>
      <c r="I8" s="51" t="s">
        <v>1598</v>
      </c>
      <c r="J8" s="41">
        <v>3</v>
      </c>
      <c r="K8" s="41">
        <v>1</v>
      </c>
      <c r="L8" s="71">
        <f t="shared" si="0"/>
        <v>3</v>
      </c>
      <c r="M8" s="53" t="s">
        <v>1599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" customHeight="1">
      <c r="A9" s="2">
        <v>4</v>
      </c>
      <c r="B9" s="75" t="s">
        <v>226</v>
      </c>
      <c r="C9" s="115" t="s">
        <v>1600</v>
      </c>
      <c r="D9" s="41"/>
      <c r="E9" s="41"/>
      <c r="F9" s="41">
        <v>6.6</v>
      </c>
      <c r="G9" s="58" t="s">
        <v>90</v>
      </c>
      <c r="H9" s="53" t="s">
        <v>1601</v>
      </c>
      <c r="I9" s="51" t="s">
        <v>1602</v>
      </c>
      <c r="J9" s="41">
        <v>1</v>
      </c>
      <c r="K9" s="41">
        <v>4</v>
      </c>
      <c r="L9" s="71">
        <f t="shared" si="0"/>
        <v>4</v>
      </c>
      <c r="M9" s="96" t="s">
        <v>1603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" customHeight="1">
      <c r="A10" s="2">
        <v>5</v>
      </c>
      <c r="B10" s="75" t="s">
        <v>226</v>
      </c>
      <c r="C10" s="115" t="s">
        <v>1604</v>
      </c>
      <c r="D10" s="41"/>
      <c r="E10" s="41"/>
      <c r="F10" s="41">
        <v>7.1</v>
      </c>
      <c r="G10" s="58" t="s">
        <v>1605</v>
      </c>
      <c r="H10" s="53" t="s">
        <v>1606</v>
      </c>
      <c r="I10" s="51" t="s">
        <v>1607</v>
      </c>
      <c r="J10" s="41">
        <v>2</v>
      </c>
      <c r="K10" s="41">
        <v>1</v>
      </c>
      <c r="L10" s="71">
        <f t="shared" si="0"/>
        <v>2</v>
      </c>
      <c r="M10" s="53" t="s">
        <v>1608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" customHeight="1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sqref="A1:S24"/>
    </sheetView>
  </sheetViews>
  <sheetFormatPr defaultColWidth="9" defaultRowHeight="13.5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1630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55">
        <v>1</v>
      </c>
      <c r="B6" s="54" t="s">
        <v>17</v>
      </c>
      <c r="C6" s="54" t="s">
        <v>1609</v>
      </c>
      <c r="D6" s="117" t="s">
        <v>1610</v>
      </c>
      <c r="E6" s="55" t="s">
        <v>279</v>
      </c>
      <c r="F6" s="41">
        <v>1.3</v>
      </c>
      <c r="G6" s="81" t="s">
        <v>53</v>
      </c>
      <c r="H6" s="81" t="s">
        <v>1611</v>
      </c>
      <c r="I6" s="51" t="s">
        <v>1612</v>
      </c>
      <c r="J6" s="41">
        <v>1</v>
      </c>
      <c r="K6" s="41">
        <v>4</v>
      </c>
      <c r="L6" s="41">
        <v>4</v>
      </c>
      <c r="M6" s="51" t="s">
        <v>1613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>
      <c r="A7" s="55">
        <v>2</v>
      </c>
      <c r="B7" s="54" t="s">
        <v>226</v>
      </c>
      <c r="C7" s="54" t="s">
        <v>1614</v>
      </c>
      <c r="D7" s="117" t="s">
        <v>192</v>
      </c>
      <c r="E7" s="55" t="s">
        <v>279</v>
      </c>
      <c r="F7" s="41">
        <v>7.1</v>
      </c>
      <c r="G7" s="81" t="s">
        <v>84</v>
      </c>
      <c r="H7" s="81" t="s">
        <v>1615</v>
      </c>
      <c r="I7" s="51" t="s">
        <v>1612</v>
      </c>
      <c r="J7" s="41">
        <v>1</v>
      </c>
      <c r="K7" s="41">
        <v>2</v>
      </c>
      <c r="L7" s="41">
        <v>2</v>
      </c>
      <c r="M7" s="51" t="s">
        <v>1616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" customHeight="1">
      <c r="A8" s="55">
        <v>3</v>
      </c>
      <c r="B8" s="54" t="s">
        <v>227</v>
      </c>
      <c r="C8" s="54" t="s">
        <v>1617</v>
      </c>
      <c r="D8" s="117" t="s">
        <v>192</v>
      </c>
      <c r="E8" s="55" t="s">
        <v>279</v>
      </c>
      <c r="F8" s="41">
        <v>7.2</v>
      </c>
      <c r="G8" s="81" t="s">
        <v>85</v>
      </c>
      <c r="H8" s="81" t="s">
        <v>1615</v>
      </c>
      <c r="I8" s="51" t="s">
        <v>1612</v>
      </c>
      <c r="J8" s="41">
        <v>1</v>
      </c>
      <c r="K8" s="41">
        <v>1</v>
      </c>
      <c r="L8" s="41">
        <v>1</v>
      </c>
      <c r="M8" s="51" t="s">
        <v>1616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" customHeight="1">
      <c r="A9" s="55">
        <v>4</v>
      </c>
      <c r="B9" s="54" t="s">
        <v>227</v>
      </c>
      <c r="C9" s="54" t="s">
        <v>1618</v>
      </c>
      <c r="D9" s="117" t="s">
        <v>192</v>
      </c>
      <c r="E9" s="55" t="s">
        <v>279</v>
      </c>
      <c r="F9" s="41">
        <v>2.1</v>
      </c>
      <c r="G9" s="81" t="s">
        <v>57</v>
      </c>
      <c r="H9" s="81" t="s">
        <v>1619</v>
      </c>
      <c r="I9" s="51" t="s">
        <v>1612</v>
      </c>
      <c r="J9" s="41">
        <v>1</v>
      </c>
      <c r="K9" s="41">
        <v>3</v>
      </c>
      <c r="L9" s="41">
        <v>3</v>
      </c>
      <c r="M9" s="51" t="s">
        <v>1620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" customHeight="1">
      <c r="A10" s="55">
        <v>5</v>
      </c>
      <c r="B10" s="54" t="s">
        <v>202</v>
      </c>
      <c r="C10" s="54" t="s">
        <v>1621</v>
      </c>
      <c r="D10" s="117" t="s">
        <v>192</v>
      </c>
      <c r="E10" s="55" t="s">
        <v>279</v>
      </c>
      <c r="F10" s="41">
        <v>1.1000000000000001</v>
      </c>
      <c r="G10" s="81" t="s">
        <v>51</v>
      </c>
      <c r="H10" s="81" t="s">
        <v>1622</v>
      </c>
      <c r="I10" s="51" t="s">
        <v>1612</v>
      </c>
      <c r="J10" s="41">
        <v>1</v>
      </c>
      <c r="K10" s="41">
        <v>4</v>
      </c>
      <c r="L10" s="41">
        <v>4</v>
      </c>
      <c r="M10" s="51" t="s">
        <v>687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" customHeight="1">
      <c r="A11" s="2">
        <v>6</v>
      </c>
      <c r="B11" s="54" t="s">
        <v>202</v>
      </c>
      <c r="C11" s="54" t="s">
        <v>620</v>
      </c>
      <c r="D11" s="55" t="s">
        <v>279</v>
      </c>
      <c r="E11" s="55" t="s">
        <v>279</v>
      </c>
      <c r="F11" s="41">
        <v>1.4</v>
      </c>
      <c r="G11" s="81" t="s">
        <v>54</v>
      </c>
      <c r="H11" s="81" t="s">
        <v>1623</v>
      </c>
      <c r="I11" s="51" t="s">
        <v>1612</v>
      </c>
      <c r="J11" s="41">
        <v>1</v>
      </c>
      <c r="K11" s="41">
        <v>3</v>
      </c>
      <c r="L11" s="41">
        <v>3</v>
      </c>
      <c r="M11" s="51" t="s">
        <v>687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" customHeight="1">
      <c r="A12" s="2">
        <v>7</v>
      </c>
      <c r="B12" s="54" t="s">
        <v>202</v>
      </c>
      <c r="C12" s="54" t="s">
        <v>1624</v>
      </c>
      <c r="D12" s="117" t="s">
        <v>192</v>
      </c>
      <c r="E12" s="55" t="s">
        <v>279</v>
      </c>
      <c r="F12" s="41">
        <v>6.7</v>
      </c>
      <c r="G12" s="81" t="s">
        <v>94</v>
      </c>
      <c r="H12" s="81" t="s">
        <v>1625</v>
      </c>
      <c r="I12" s="51" t="s">
        <v>1612</v>
      </c>
      <c r="J12" s="41">
        <v>2</v>
      </c>
      <c r="K12" s="41">
        <v>3</v>
      </c>
      <c r="L12" s="41">
        <v>6</v>
      </c>
      <c r="M12" s="51" t="s">
        <v>1626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" customHeight="1">
      <c r="A13" s="2">
        <v>8</v>
      </c>
      <c r="B13" s="54" t="s">
        <v>202</v>
      </c>
      <c r="C13" s="54" t="s">
        <v>1627</v>
      </c>
      <c r="D13" s="55" t="s">
        <v>279</v>
      </c>
      <c r="E13" s="55" t="s">
        <v>279</v>
      </c>
      <c r="F13" s="41">
        <v>3.2</v>
      </c>
      <c r="G13" s="81" t="s">
        <v>61</v>
      </c>
      <c r="H13" s="81" t="s">
        <v>1628</v>
      </c>
      <c r="I13" s="51" t="s">
        <v>1612</v>
      </c>
      <c r="J13" s="41">
        <v>2</v>
      </c>
      <c r="K13" s="41">
        <v>3</v>
      </c>
      <c r="L13" s="41">
        <v>6</v>
      </c>
      <c r="M13" s="51" t="s">
        <v>1629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1666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57">
        <v>1</v>
      </c>
      <c r="B6" s="136" t="s">
        <v>17</v>
      </c>
      <c r="C6" s="137" t="s">
        <v>1649</v>
      </c>
      <c r="D6" s="134" t="s">
        <v>392</v>
      </c>
      <c r="E6" s="134" t="s">
        <v>1297</v>
      </c>
      <c r="F6" s="41">
        <v>1.3</v>
      </c>
      <c r="G6" s="81" t="s">
        <v>53</v>
      </c>
      <c r="H6" s="53" t="s">
        <v>1650</v>
      </c>
      <c r="I6" s="51" t="s">
        <v>1579</v>
      </c>
      <c r="J6" s="41">
        <v>3</v>
      </c>
      <c r="K6" s="41">
        <v>4</v>
      </c>
      <c r="L6" s="41">
        <v>12</v>
      </c>
      <c r="M6" s="96" t="s">
        <v>176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>
      <c r="A7" s="2">
        <v>2</v>
      </c>
      <c r="B7" s="136" t="s">
        <v>226</v>
      </c>
      <c r="C7" s="137" t="s">
        <v>1651</v>
      </c>
      <c r="D7" s="137" t="s">
        <v>1652</v>
      </c>
      <c r="E7" s="134" t="s">
        <v>1297</v>
      </c>
      <c r="F7" s="41">
        <v>1.3</v>
      </c>
      <c r="G7" s="81" t="s">
        <v>53</v>
      </c>
      <c r="H7" s="53" t="s">
        <v>1653</v>
      </c>
      <c r="I7" s="51" t="s">
        <v>1579</v>
      </c>
      <c r="J7" s="41">
        <v>3</v>
      </c>
      <c r="K7" s="41">
        <v>4</v>
      </c>
      <c r="L7" s="41">
        <v>12</v>
      </c>
      <c r="M7" s="96" t="s">
        <v>176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" customHeight="1">
      <c r="A8" s="2">
        <v>3</v>
      </c>
      <c r="B8" s="136" t="s">
        <v>226</v>
      </c>
      <c r="C8" s="137" t="s">
        <v>1654</v>
      </c>
      <c r="D8" s="137" t="s">
        <v>192</v>
      </c>
      <c r="E8" s="134" t="s">
        <v>1297</v>
      </c>
      <c r="F8" s="41">
        <v>7.1</v>
      </c>
      <c r="G8" s="82" t="s">
        <v>414</v>
      </c>
      <c r="H8" s="53" t="s">
        <v>1655</v>
      </c>
      <c r="I8" s="51" t="s">
        <v>1579</v>
      </c>
      <c r="J8" s="41">
        <v>1</v>
      </c>
      <c r="K8" s="41">
        <v>1</v>
      </c>
      <c r="L8" s="41">
        <v>12</v>
      </c>
      <c r="M8" s="96" t="s">
        <v>1656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" customHeight="1">
      <c r="A9" s="2">
        <v>4</v>
      </c>
      <c r="B9" s="136" t="s">
        <v>227</v>
      </c>
      <c r="C9" s="137" t="s">
        <v>1657</v>
      </c>
      <c r="D9" s="137" t="s">
        <v>192</v>
      </c>
      <c r="E9" s="134" t="s">
        <v>1297</v>
      </c>
      <c r="F9" s="41">
        <v>2.1</v>
      </c>
      <c r="G9" s="82" t="s">
        <v>57</v>
      </c>
      <c r="H9" s="53" t="s">
        <v>371</v>
      </c>
      <c r="I9" s="51" t="s">
        <v>1579</v>
      </c>
      <c r="J9" s="41">
        <v>3</v>
      </c>
      <c r="K9" s="41">
        <v>4</v>
      </c>
      <c r="L9" s="41">
        <v>12</v>
      </c>
      <c r="M9" s="53" t="s">
        <v>1658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" customHeight="1">
      <c r="A10" s="2">
        <v>5</v>
      </c>
      <c r="B10" s="136" t="s">
        <v>202</v>
      </c>
      <c r="C10" s="137" t="s">
        <v>1659</v>
      </c>
      <c r="D10" s="137" t="s">
        <v>1660</v>
      </c>
      <c r="E10" s="134" t="s">
        <v>1297</v>
      </c>
      <c r="F10" s="41">
        <v>7.2</v>
      </c>
      <c r="G10" s="82" t="s">
        <v>1182</v>
      </c>
      <c r="H10" s="53" t="s">
        <v>1661</v>
      </c>
      <c r="I10" s="51" t="s">
        <v>1579</v>
      </c>
      <c r="J10" s="41">
        <v>1</v>
      </c>
      <c r="K10" s="41">
        <v>1</v>
      </c>
      <c r="L10" s="41">
        <v>1</v>
      </c>
      <c r="M10" s="53" t="s">
        <v>1662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" customHeight="1">
      <c r="A11" s="2">
        <v>6</v>
      </c>
      <c r="B11" s="136" t="s">
        <v>202</v>
      </c>
      <c r="C11" s="137" t="s">
        <v>1663</v>
      </c>
      <c r="D11" s="134" t="s">
        <v>1664</v>
      </c>
      <c r="E11" s="134" t="s">
        <v>1297</v>
      </c>
      <c r="F11" s="41">
        <v>3.2</v>
      </c>
      <c r="G11" s="82" t="s">
        <v>61</v>
      </c>
      <c r="H11" s="53" t="s">
        <v>1665</v>
      </c>
      <c r="I11" s="51" t="s">
        <v>1579</v>
      </c>
      <c r="J11" s="41">
        <v>2</v>
      </c>
      <c r="K11" s="41">
        <v>1</v>
      </c>
      <c r="L11" s="41">
        <v>2</v>
      </c>
      <c r="M11" s="53" t="s">
        <v>1626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sqref="A1:S2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1666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57">
        <v>1</v>
      </c>
      <c r="B6" s="109" t="s">
        <v>17</v>
      </c>
      <c r="C6" s="81" t="s">
        <v>1667</v>
      </c>
      <c r="D6" s="41" t="s">
        <v>569</v>
      </c>
      <c r="E6" s="41" t="s">
        <v>1033</v>
      </c>
      <c r="F6" s="41">
        <v>1.4</v>
      </c>
      <c r="G6" s="81" t="s">
        <v>54</v>
      </c>
      <c r="H6" s="53" t="s">
        <v>1787</v>
      </c>
      <c r="I6" s="51" t="s">
        <v>1583</v>
      </c>
      <c r="J6" s="41">
        <v>2</v>
      </c>
      <c r="K6" s="41">
        <v>1</v>
      </c>
      <c r="L6" s="41">
        <v>1</v>
      </c>
      <c r="M6" s="82" t="s">
        <v>1788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>
      <c r="A7" s="2">
        <v>2</v>
      </c>
      <c r="B7" s="69" t="s">
        <v>400</v>
      </c>
      <c r="C7" s="80" t="s">
        <v>1582</v>
      </c>
      <c r="D7" s="41" t="s">
        <v>569</v>
      </c>
      <c r="E7" s="41" t="s">
        <v>1033</v>
      </c>
      <c r="F7" s="41">
        <v>7.1</v>
      </c>
      <c r="G7" s="81" t="s">
        <v>1267</v>
      </c>
      <c r="H7" s="53" t="s">
        <v>1668</v>
      </c>
      <c r="I7" s="51" t="s">
        <v>1579</v>
      </c>
      <c r="J7" s="41">
        <v>2</v>
      </c>
      <c r="K7" s="41">
        <v>1</v>
      </c>
      <c r="L7" s="41">
        <v>1</v>
      </c>
      <c r="M7" s="82" t="s">
        <v>1580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" customHeight="1">
      <c r="A8" s="2">
        <v>3</v>
      </c>
      <c r="B8" s="75" t="s">
        <v>202</v>
      </c>
      <c r="C8" s="80" t="s">
        <v>1669</v>
      </c>
      <c r="D8" s="41" t="s">
        <v>1670</v>
      </c>
      <c r="E8" s="41" t="s">
        <v>1033</v>
      </c>
      <c r="F8" s="41">
        <v>6.7</v>
      </c>
      <c r="G8" s="82" t="s">
        <v>1671</v>
      </c>
      <c r="H8" s="53" t="s">
        <v>1672</v>
      </c>
      <c r="I8" s="51" t="s">
        <v>1579</v>
      </c>
      <c r="J8" s="41">
        <v>2</v>
      </c>
      <c r="K8" s="41">
        <v>1</v>
      </c>
      <c r="L8" s="41">
        <v>1</v>
      </c>
      <c r="M8" s="82" t="s">
        <v>1673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" customHeight="1">
      <c r="A9" s="2">
        <v>4</v>
      </c>
      <c r="B9" s="75" t="s">
        <v>202</v>
      </c>
      <c r="C9" s="80" t="s">
        <v>1674</v>
      </c>
      <c r="D9" s="41" t="s">
        <v>1675</v>
      </c>
      <c r="E9" s="41" t="s">
        <v>1033</v>
      </c>
      <c r="F9" s="41">
        <v>1.1000000000000001</v>
      </c>
      <c r="G9" s="82" t="s">
        <v>1676</v>
      </c>
      <c r="H9" s="53" t="s">
        <v>1677</v>
      </c>
      <c r="I9" s="51" t="s">
        <v>1579</v>
      </c>
      <c r="J9" s="41">
        <v>1</v>
      </c>
      <c r="K9" s="41">
        <v>1</v>
      </c>
      <c r="L9" s="41">
        <v>1</v>
      </c>
      <c r="M9" s="82" t="s">
        <v>750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" customHeight="1">
      <c r="A10" s="2">
        <v>5</v>
      </c>
      <c r="B10" s="75" t="s">
        <v>202</v>
      </c>
      <c r="C10" s="80" t="s">
        <v>1678</v>
      </c>
      <c r="D10" s="41" t="s">
        <v>1640</v>
      </c>
      <c r="E10" s="41" t="s">
        <v>1033</v>
      </c>
      <c r="F10" s="41">
        <v>3.2</v>
      </c>
      <c r="G10" s="82" t="s">
        <v>1679</v>
      </c>
      <c r="H10" s="53" t="s">
        <v>1680</v>
      </c>
      <c r="I10" s="51" t="s">
        <v>1579</v>
      </c>
      <c r="J10" s="41">
        <v>2</v>
      </c>
      <c r="K10" s="41">
        <v>1</v>
      </c>
      <c r="L10" s="41">
        <v>1</v>
      </c>
      <c r="M10" s="82" t="s">
        <v>1647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" customHeight="1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>
      <c r="A20" s="449" t="s">
        <v>184</v>
      </c>
      <c r="B20" s="450"/>
      <c r="C20" s="451"/>
      <c r="D20" s="458" t="s">
        <v>185</v>
      </c>
      <c r="E20" s="459"/>
      <c r="F20" s="460"/>
      <c r="G20" s="461"/>
      <c r="H20" s="461"/>
      <c r="I20" s="461"/>
      <c r="J20" s="461"/>
      <c r="K20" s="461"/>
      <c r="L20" s="461"/>
      <c r="M20" s="462"/>
      <c r="N20" s="48" t="s">
        <v>186</v>
      </c>
      <c r="O20" s="49"/>
      <c r="P20" s="49"/>
      <c r="Q20" s="49"/>
      <c r="R20" s="49"/>
      <c r="S20" s="50"/>
    </row>
    <row r="21" spans="1:19" ht="25.15" customHeight="1">
      <c r="A21" s="452"/>
      <c r="B21" s="453"/>
      <c r="C21" s="454"/>
      <c r="D21" s="458" t="s">
        <v>187</v>
      </c>
      <c r="E21" s="459"/>
      <c r="F21" s="460"/>
      <c r="G21" s="461"/>
      <c r="H21" s="461"/>
      <c r="I21" s="461"/>
      <c r="J21" s="461"/>
      <c r="K21" s="461"/>
      <c r="L21" s="461"/>
      <c r="M21" s="462"/>
      <c r="N21" s="48" t="s">
        <v>186</v>
      </c>
      <c r="O21" s="49"/>
      <c r="P21" s="49"/>
      <c r="Q21" s="49"/>
      <c r="R21" s="49"/>
      <c r="S21" s="50"/>
    </row>
    <row r="22" spans="1:19" ht="25.15" customHeight="1">
      <c r="A22" s="452"/>
      <c r="B22" s="453"/>
      <c r="C22" s="454"/>
      <c r="D22" s="458" t="s">
        <v>129</v>
      </c>
      <c r="E22" s="459"/>
      <c r="F22" s="460"/>
      <c r="G22" s="461"/>
      <c r="H22" s="461"/>
      <c r="I22" s="461"/>
      <c r="J22" s="461"/>
      <c r="K22" s="461"/>
      <c r="L22" s="461"/>
      <c r="M22" s="462"/>
      <c r="N22" s="48" t="s">
        <v>186</v>
      </c>
      <c r="O22" s="49"/>
      <c r="P22" s="49"/>
      <c r="Q22" s="49"/>
      <c r="R22" s="49"/>
      <c r="S22" s="50"/>
    </row>
    <row r="23" spans="1:19" ht="25.15" customHeight="1">
      <c r="A23" s="452"/>
      <c r="B23" s="453"/>
      <c r="C23" s="454"/>
      <c r="D23" s="458" t="s">
        <v>188</v>
      </c>
      <c r="E23" s="459"/>
      <c r="F23" s="460"/>
      <c r="G23" s="461"/>
      <c r="H23" s="461"/>
      <c r="I23" s="461"/>
      <c r="J23" s="461"/>
      <c r="K23" s="461"/>
      <c r="L23" s="461"/>
      <c r="M23" s="462"/>
      <c r="N23" s="48" t="s">
        <v>186</v>
      </c>
      <c r="O23" s="49"/>
      <c r="P23" s="49"/>
      <c r="Q23" s="49"/>
      <c r="R23" s="49"/>
      <c r="S23" s="50"/>
    </row>
    <row r="24" spans="1:19" ht="25.15" customHeight="1">
      <c r="A24" s="455"/>
      <c r="B24" s="456"/>
      <c r="C24" s="457"/>
      <c r="D24" s="458" t="s">
        <v>189</v>
      </c>
      <c r="E24" s="459"/>
      <c r="F24" s="460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1790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99">
        <v>1</v>
      </c>
      <c r="B6" s="56" t="s">
        <v>1725</v>
      </c>
      <c r="C6" s="69" t="s">
        <v>174</v>
      </c>
      <c r="D6" s="75" t="s">
        <v>392</v>
      </c>
      <c r="E6" s="41" t="s">
        <v>190</v>
      </c>
      <c r="F6" s="41">
        <v>1.3</v>
      </c>
      <c r="G6" s="84" t="s">
        <v>195</v>
      </c>
      <c r="H6" s="102" t="s">
        <v>280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" customHeight="1">
      <c r="A7" s="99">
        <v>2</v>
      </c>
      <c r="B7" s="65" t="s">
        <v>17</v>
      </c>
      <c r="C7" s="69" t="s">
        <v>285</v>
      </c>
      <c r="D7" s="75" t="s">
        <v>192</v>
      </c>
      <c r="E7" s="41" t="s">
        <v>190</v>
      </c>
      <c r="F7" s="41">
        <v>4.2</v>
      </c>
      <c r="G7" s="84" t="s">
        <v>470</v>
      </c>
      <c r="H7" s="102" t="s">
        <v>286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" customHeight="1">
      <c r="A8" s="99">
        <v>3</v>
      </c>
      <c r="B8" s="65" t="s">
        <v>17</v>
      </c>
      <c r="C8" s="69" t="s">
        <v>1727</v>
      </c>
      <c r="D8" s="55" t="s">
        <v>1728</v>
      </c>
      <c r="E8" s="41" t="s">
        <v>190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" customHeight="1">
      <c r="A9" s="99">
        <v>4</v>
      </c>
      <c r="B9" s="65" t="s">
        <v>226</v>
      </c>
      <c r="C9" s="88" t="s">
        <v>1786</v>
      </c>
      <c r="D9" s="55" t="s">
        <v>192</v>
      </c>
      <c r="E9" s="41" t="s">
        <v>190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1791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" customHeight="1">
      <c r="A10" s="99">
        <v>5</v>
      </c>
      <c r="B10" s="65" t="s">
        <v>227</v>
      </c>
      <c r="C10" s="88" t="s">
        <v>1732</v>
      </c>
      <c r="D10" s="55" t="s">
        <v>569</v>
      </c>
      <c r="E10" s="41" t="s">
        <v>190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" customHeight="1">
      <c r="A11" s="99">
        <v>6</v>
      </c>
      <c r="B11" s="65" t="s">
        <v>227</v>
      </c>
      <c r="C11" s="88" t="s">
        <v>1697</v>
      </c>
      <c r="D11" s="55" t="s">
        <v>192</v>
      </c>
      <c r="E11" s="41" t="s">
        <v>190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" customHeight="1">
      <c r="A12" s="99">
        <v>7</v>
      </c>
      <c r="B12" s="65" t="s">
        <v>227</v>
      </c>
      <c r="C12" s="88" t="s">
        <v>1734</v>
      </c>
      <c r="D12" s="55" t="s">
        <v>192</v>
      </c>
      <c r="E12" s="41" t="s">
        <v>190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" customHeight="1">
      <c r="A13" s="99">
        <v>8</v>
      </c>
      <c r="B13" s="65" t="s">
        <v>227</v>
      </c>
      <c r="C13" s="88" t="s">
        <v>1735</v>
      </c>
      <c r="D13" s="55" t="s">
        <v>192</v>
      </c>
      <c r="E13" s="41" t="s">
        <v>190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" customHeight="1">
      <c r="A14" s="99">
        <v>9</v>
      </c>
      <c r="B14" s="65" t="s">
        <v>202</v>
      </c>
      <c r="C14" s="54" t="s">
        <v>1736</v>
      </c>
      <c r="D14" s="56" t="s">
        <v>1762</v>
      </c>
      <c r="E14" s="41" t="s">
        <v>190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" customHeight="1">
      <c r="A15" s="99">
        <v>10</v>
      </c>
      <c r="B15" s="65" t="s">
        <v>202</v>
      </c>
      <c r="C15" s="54" t="s">
        <v>1763</v>
      </c>
      <c r="D15" s="55" t="s">
        <v>1764</v>
      </c>
      <c r="E15" s="41" t="s">
        <v>190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" customHeight="1">
      <c r="A16" s="99">
        <v>11</v>
      </c>
      <c r="B16" s="65" t="s">
        <v>202</v>
      </c>
      <c r="C16" s="54" t="s">
        <v>1763</v>
      </c>
      <c r="D16" s="55" t="s">
        <v>1764</v>
      </c>
      <c r="E16" s="41" t="s">
        <v>190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" customHeight="1">
      <c r="A17" s="99">
        <v>12</v>
      </c>
      <c r="B17" s="65" t="s">
        <v>202</v>
      </c>
      <c r="C17" s="54" t="s">
        <v>1736</v>
      </c>
      <c r="D17" s="55" t="s">
        <v>1737</v>
      </c>
      <c r="E17" s="41" t="s">
        <v>190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" customHeight="1">
      <c r="A18" s="99">
        <v>13</v>
      </c>
      <c r="B18" s="65" t="s">
        <v>202</v>
      </c>
      <c r="C18" s="54" t="s">
        <v>1736</v>
      </c>
      <c r="D18" s="55" t="s">
        <v>1737</v>
      </c>
      <c r="E18" s="41" t="s">
        <v>190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" customHeight="1">
      <c r="A19" s="99">
        <v>14</v>
      </c>
      <c r="B19" s="65" t="s">
        <v>202</v>
      </c>
      <c r="C19" s="54" t="s">
        <v>1736</v>
      </c>
      <c r="D19" s="55" t="s">
        <v>1737</v>
      </c>
      <c r="E19" s="41" t="s">
        <v>190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" customHeight="1">
      <c r="A20" s="99">
        <v>15</v>
      </c>
      <c r="B20" s="65" t="s">
        <v>202</v>
      </c>
      <c r="C20" s="54" t="s">
        <v>1719</v>
      </c>
      <c r="D20" s="55" t="s">
        <v>1737</v>
      </c>
      <c r="E20" s="41" t="s">
        <v>190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" customHeight="1">
      <c r="A21" s="99">
        <v>16</v>
      </c>
      <c r="B21" s="65" t="s">
        <v>202</v>
      </c>
      <c r="C21" s="54" t="s">
        <v>1719</v>
      </c>
      <c r="D21" s="55" t="s">
        <v>1737</v>
      </c>
      <c r="E21" s="41" t="s">
        <v>190</v>
      </c>
      <c r="F21" s="57">
        <v>1.3</v>
      </c>
      <c r="G21" s="69" t="s">
        <v>195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" customHeight="1">
      <c r="A22" s="99">
        <v>17</v>
      </c>
      <c r="B22" s="65" t="s">
        <v>202</v>
      </c>
      <c r="C22" s="54" t="s">
        <v>1719</v>
      </c>
      <c r="D22" s="56" t="s">
        <v>1745</v>
      </c>
      <c r="E22" s="41" t="s">
        <v>190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" customHeight="1">
      <c r="A23" s="99">
        <v>18</v>
      </c>
      <c r="B23" s="65" t="s">
        <v>202</v>
      </c>
      <c r="C23" s="54" t="s">
        <v>1719</v>
      </c>
      <c r="D23" s="56" t="s">
        <v>1747</v>
      </c>
      <c r="E23" s="41" t="s">
        <v>190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" customHeight="1">
      <c r="A24" s="99">
        <v>19</v>
      </c>
      <c r="B24" s="65" t="s">
        <v>202</v>
      </c>
      <c r="C24" s="54" t="s">
        <v>1782</v>
      </c>
      <c r="D24" s="55" t="s">
        <v>569</v>
      </c>
      <c r="E24" s="41" t="s">
        <v>190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" customHeight="1">
      <c r="A25" s="99">
        <v>20</v>
      </c>
      <c r="B25" s="65" t="s">
        <v>202</v>
      </c>
      <c r="C25" s="54" t="s">
        <v>1783</v>
      </c>
      <c r="D25" s="55" t="s">
        <v>569</v>
      </c>
      <c r="E25" s="41" t="s">
        <v>190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" customHeight="1">
      <c r="A26" s="99">
        <v>21</v>
      </c>
      <c r="B26" s="65" t="s">
        <v>202</v>
      </c>
      <c r="C26" s="54" t="s">
        <v>1783</v>
      </c>
      <c r="D26" s="55" t="s">
        <v>569</v>
      </c>
      <c r="E26" s="41" t="s">
        <v>190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" customHeight="1">
      <c r="A27" s="99">
        <v>22</v>
      </c>
      <c r="B27" s="65" t="s">
        <v>202</v>
      </c>
      <c r="C27" s="54" t="s">
        <v>1784</v>
      </c>
      <c r="D27" s="55" t="s">
        <v>1754</v>
      </c>
      <c r="E27" s="41" t="s">
        <v>190</v>
      </c>
      <c r="F27" s="57">
        <v>1.3</v>
      </c>
      <c r="G27" s="69" t="s">
        <v>195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" customHeight="1">
      <c r="A28" s="99">
        <v>23</v>
      </c>
      <c r="B28" s="65" t="s">
        <v>202</v>
      </c>
      <c r="C28" s="54" t="s">
        <v>1767</v>
      </c>
      <c r="D28" s="55" t="s">
        <v>1754</v>
      </c>
      <c r="E28" s="41" t="s">
        <v>190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" customHeight="1">
      <c r="A29" s="99">
        <v>24</v>
      </c>
      <c r="B29" s="65" t="s">
        <v>202</v>
      </c>
      <c r="C29" s="54" t="s">
        <v>1767</v>
      </c>
      <c r="D29" s="55" t="s">
        <v>1754</v>
      </c>
      <c r="E29" s="41" t="s">
        <v>190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" customHeight="1">
      <c r="A30" s="99">
        <v>25</v>
      </c>
      <c r="B30" s="65" t="s">
        <v>202</v>
      </c>
      <c r="C30" s="54" t="s">
        <v>1767</v>
      </c>
      <c r="D30" s="55" t="s">
        <v>1754</v>
      </c>
      <c r="E30" s="41" t="s">
        <v>190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" customHeight="1">
      <c r="A31" s="99">
        <v>26</v>
      </c>
      <c r="B31" s="65" t="s">
        <v>202</v>
      </c>
      <c r="C31" s="54" t="s">
        <v>1767</v>
      </c>
      <c r="D31" s="55" t="s">
        <v>1754</v>
      </c>
      <c r="E31" s="41" t="s">
        <v>190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" customHeight="1">
      <c r="A32" s="99">
        <v>27</v>
      </c>
      <c r="B32" s="65" t="s">
        <v>202</v>
      </c>
      <c r="C32" s="54" t="s">
        <v>1760</v>
      </c>
      <c r="D32" s="55" t="s">
        <v>1754</v>
      </c>
      <c r="E32" s="41" t="s">
        <v>190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" customHeight="1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" customHeight="1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" customHeight="1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15" customHeight="1">
      <c r="A36" s="449" t="s">
        <v>184</v>
      </c>
      <c r="B36" s="450"/>
      <c r="C36" s="451"/>
      <c r="D36" s="458" t="s">
        <v>185</v>
      </c>
      <c r="E36" s="459"/>
      <c r="F36" s="460"/>
      <c r="G36" s="461"/>
      <c r="H36" s="461"/>
      <c r="I36" s="461"/>
      <c r="J36" s="461"/>
      <c r="K36" s="461"/>
      <c r="L36" s="461"/>
      <c r="M36" s="462"/>
      <c r="N36" s="48" t="s">
        <v>186</v>
      </c>
      <c r="O36" s="49"/>
      <c r="P36" s="49"/>
      <c r="Q36" s="49"/>
      <c r="R36" s="49"/>
      <c r="S36" s="50"/>
    </row>
    <row r="37" spans="1:19" ht="25.15" customHeight="1">
      <c r="A37" s="452"/>
      <c r="B37" s="453"/>
      <c r="C37" s="454"/>
      <c r="D37" s="458" t="s">
        <v>187</v>
      </c>
      <c r="E37" s="459"/>
      <c r="F37" s="460"/>
      <c r="G37" s="461"/>
      <c r="H37" s="461"/>
      <c r="I37" s="461"/>
      <c r="J37" s="461"/>
      <c r="K37" s="461"/>
      <c r="L37" s="461"/>
      <c r="M37" s="462"/>
      <c r="N37" s="48" t="s">
        <v>186</v>
      </c>
      <c r="O37" s="49"/>
      <c r="P37" s="49"/>
      <c r="Q37" s="49"/>
      <c r="R37" s="49"/>
      <c r="S37" s="50"/>
    </row>
    <row r="38" spans="1:19" ht="25.15" customHeight="1">
      <c r="A38" s="452"/>
      <c r="B38" s="453"/>
      <c r="C38" s="454"/>
      <c r="D38" s="458" t="s">
        <v>129</v>
      </c>
      <c r="E38" s="459"/>
      <c r="F38" s="460"/>
      <c r="G38" s="461"/>
      <c r="H38" s="461"/>
      <c r="I38" s="461"/>
      <c r="J38" s="461"/>
      <c r="K38" s="461"/>
      <c r="L38" s="461"/>
      <c r="M38" s="462"/>
      <c r="N38" s="48" t="s">
        <v>186</v>
      </c>
      <c r="O38" s="49"/>
      <c r="P38" s="49"/>
      <c r="Q38" s="49"/>
      <c r="R38" s="49"/>
      <c r="S38" s="50"/>
    </row>
    <row r="39" spans="1:19" ht="25.15" customHeight="1">
      <c r="A39" s="452"/>
      <c r="B39" s="453"/>
      <c r="C39" s="454"/>
      <c r="D39" s="458" t="s">
        <v>188</v>
      </c>
      <c r="E39" s="459"/>
      <c r="F39" s="460"/>
      <c r="G39" s="461"/>
      <c r="H39" s="461"/>
      <c r="I39" s="461"/>
      <c r="J39" s="461"/>
      <c r="K39" s="461"/>
      <c r="L39" s="461"/>
      <c r="M39" s="462"/>
      <c r="N39" s="48" t="s">
        <v>186</v>
      </c>
      <c r="O39" s="49"/>
      <c r="P39" s="49"/>
      <c r="Q39" s="49"/>
      <c r="R39" s="49"/>
      <c r="S39" s="50"/>
    </row>
    <row r="40" spans="1:19" ht="25.15" customHeight="1">
      <c r="A40" s="455"/>
      <c r="B40" s="456"/>
      <c r="C40" s="457"/>
      <c r="D40" s="458" t="s">
        <v>189</v>
      </c>
      <c r="E40" s="459"/>
      <c r="F40" s="460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30" bestFit="1" customWidth="1"/>
    <col min="6" max="6" width="6" style="130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63" t="s">
        <v>1450</v>
      </c>
      <c r="B1" s="464"/>
      <c r="C1" s="465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63" t="s">
        <v>11</v>
      </c>
      <c r="B2" s="464"/>
      <c r="C2" s="465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472" t="s">
        <v>4</v>
      </c>
      <c r="B3" s="472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473"/>
      <c r="B4" s="47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120">
        <v>1</v>
      </c>
      <c r="B5" s="120"/>
      <c r="C5" s="121" t="s">
        <v>174</v>
      </c>
      <c r="D5" s="122" t="s">
        <v>183</v>
      </c>
      <c r="E5" s="122"/>
      <c r="F5" s="123">
        <v>1.3</v>
      </c>
      <c r="G5" s="121" t="s">
        <v>53</v>
      </c>
      <c r="H5" s="124" t="s">
        <v>178</v>
      </c>
      <c r="I5" s="125" t="s">
        <v>175</v>
      </c>
      <c r="J5" s="126">
        <v>4</v>
      </c>
      <c r="K5" s="126">
        <v>4</v>
      </c>
      <c r="L5" s="123">
        <f>J5*K5</f>
        <v>16</v>
      </c>
      <c r="M5" s="125" t="s">
        <v>176</v>
      </c>
      <c r="N5" s="123">
        <v>2</v>
      </c>
      <c r="O5" s="123">
        <v>4</v>
      </c>
      <c r="P5" s="123">
        <f>N5*O5</f>
        <v>8</v>
      </c>
      <c r="Q5" s="123" t="s">
        <v>179</v>
      </c>
      <c r="R5" s="123" t="s">
        <v>180</v>
      </c>
      <c r="S5" s="125"/>
    </row>
    <row r="6" spans="1:19" ht="34.5" customHeight="1">
      <c r="A6" s="55">
        <v>1</v>
      </c>
      <c r="B6" s="69" t="s">
        <v>1294</v>
      </c>
      <c r="C6" s="54" t="s">
        <v>1295</v>
      </c>
      <c r="D6" s="55" t="s">
        <v>1296</v>
      </c>
      <c r="E6" s="55" t="s">
        <v>1297</v>
      </c>
      <c r="F6" s="55">
        <v>1.6</v>
      </c>
      <c r="G6" s="131" t="s">
        <v>1298</v>
      </c>
      <c r="H6" s="132" t="s">
        <v>1299</v>
      </c>
      <c r="I6" s="132" t="s">
        <v>1300</v>
      </c>
      <c r="J6" s="131">
        <v>2</v>
      </c>
      <c r="K6" s="131">
        <v>3</v>
      </c>
      <c r="L6" s="131">
        <f>J6*K6</f>
        <v>6</v>
      </c>
      <c r="M6" s="133" t="s">
        <v>1301</v>
      </c>
      <c r="N6" s="131">
        <v>2</v>
      </c>
      <c r="O6" s="131">
        <v>2</v>
      </c>
      <c r="P6" s="131">
        <f>N6*O6</f>
        <v>4</v>
      </c>
      <c r="Q6" s="132" t="s">
        <v>1302</v>
      </c>
      <c r="R6" s="131" t="s">
        <v>1303</v>
      </c>
      <c r="S6" s="131" t="s">
        <v>1304</v>
      </c>
    </row>
    <row r="7" spans="1:19" ht="61.15" customHeight="1">
      <c r="A7" s="2">
        <v>2</v>
      </c>
      <c r="B7" s="69" t="s">
        <v>1294</v>
      </c>
      <c r="C7" s="54" t="s">
        <v>1295</v>
      </c>
      <c r="D7" s="55" t="s">
        <v>1296</v>
      </c>
      <c r="E7" s="55" t="s">
        <v>1297</v>
      </c>
      <c r="F7" s="55">
        <v>1.5</v>
      </c>
      <c r="G7" s="131" t="s">
        <v>1305</v>
      </c>
      <c r="H7" s="132" t="s">
        <v>1306</v>
      </c>
      <c r="I7" s="132" t="s">
        <v>1307</v>
      </c>
      <c r="J7" s="131">
        <v>3</v>
      </c>
      <c r="K7" s="131">
        <v>2</v>
      </c>
      <c r="L7" s="131">
        <f t="shared" ref="L7:L19" si="0">J7*K7</f>
        <v>6</v>
      </c>
      <c r="M7" s="133" t="s">
        <v>1308</v>
      </c>
      <c r="N7" s="131">
        <v>2</v>
      </c>
      <c r="O7" s="131">
        <v>2</v>
      </c>
      <c r="P7" s="131">
        <f t="shared" ref="P7:P19" si="1">N7*O7</f>
        <v>4</v>
      </c>
      <c r="Q7" s="132" t="s">
        <v>1302</v>
      </c>
      <c r="R7" s="131" t="s">
        <v>1303</v>
      </c>
      <c r="S7" s="74"/>
    </row>
    <row r="8" spans="1:19" ht="73.150000000000006" customHeight="1">
      <c r="A8" s="55">
        <v>3</v>
      </c>
      <c r="B8" s="69" t="s">
        <v>1294</v>
      </c>
      <c r="C8" s="54" t="s">
        <v>1295</v>
      </c>
      <c r="D8" s="55" t="s">
        <v>1296</v>
      </c>
      <c r="E8" s="55" t="s">
        <v>1297</v>
      </c>
      <c r="F8" s="55">
        <v>2.1</v>
      </c>
      <c r="G8" s="131" t="s">
        <v>1309</v>
      </c>
      <c r="H8" s="132" t="s">
        <v>1310</v>
      </c>
      <c r="I8" s="132" t="s">
        <v>1311</v>
      </c>
      <c r="J8" s="131">
        <v>2</v>
      </c>
      <c r="K8" s="131">
        <v>4</v>
      </c>
      <c r="L8" s="131">
        <f t="shared" si="0"/>
        <v>8</v>
      </c>
      <c r="M8" s="133" t="s">
        <v>1312</v>
      </c>
      <c r="N8" s="131">
        <v>1</v>
      </c>
      <c r="O8" s="131">
        <v>3</v>
      </c>
      <c r="P8" s="131">
        <f t="shared" si="1"/>
        <v>3</v>
      </c>
      <c r="Q8" s="132" t="s">
        <v>1302</v>
      </c>
      <c r="R8" s="131" t="s">
        <v>1313</v>
      </c>
      <c r="S8" s="74"/>
    </row>
    <row r="9" spans="1:19" ht="34.5" customHeight="1">
      <c r="A9" s="2">
        <v>4</v>
      </c>
      <c r="B9" s="69" t="s">
        <v>1294</v>
      </c>
      <c r="C9" s="54" t="s">
        <v>1314</v>
      </c>
      <c r="D9" s="55" t="s">
        <v>1296</v>
      </c>
      <c r="E9" s="55" t="s">
        <v>1297</v>
      </c>
      <c r="F9" s="55">
        <v>1.6</v>
      </c>
      <c r="G9" s="131" t="s">
        <v>1298</v>
      </c>
      <c r="H9" s="132" t="s">
        <v>1315</v>
      </c>
      <c r="I9" s="132" t="s">
        <v>1300</v>
      </c>
      <c r="J9" s="131">
        <v>2</v>
      </c>
      <c r="K9" s="131">
        <v>3</v>
      </c>
      <c r="L9" s="131">
        <f t="shared" si="0"/>
        <v>6</v>
      </c>
      <c r="M9" s="133" t="s">
        <v>1301</v>
      </c>
      <c r="N9" s="131">
        <v>2</v>
      </c>
      <c r="O9" s="131">
        <v>2</v>
      </c>
      <c r="P9" s="131">
        <f t="shared" si="1"/>
        <v>4</v>
      </c>
      <c r="Q9" s="132" t="s">
        <v>1302</v>
      </c>
      <c r="R9" s="131" t="s">
        <v>1303</v>
      </c>
      <c r="S9" s="74"/>
    </row>
    <row r="10" spans="1:19" ht="60.6" customHeight="1">
      <c r="A10" s="55">
        <v>5</v>
      </c>
      <c r="B10" s="69" t="s">
        <v>1294</v>
      </c>
      <c r="C10" s="54" t="s">
        <v>1314</v>
      </c>
      <c r="D10" s="55" t="s">
        <v>1296</v>
      </c>
      <c r="E10" s="55" t="s">
        <v>1297</v>
      </c>
      <c r="F10" s="55">
        <v>1.5</v>
      </c>
      <c r="G10" s="131" t="s">
        <v>1305</v>
      </c>
      <c r="H10" s="132" t="s">
        <v>1316</v>
      </c>
      <c r="I10" s="132" t="s">
        <v>1307</v>
      </c>
      <c r="J10" s="131">
        <v>3</v>
      </c>
      <c r="K10" s="131">
        <v>2</v>
      </c>
      <c r="L10" s="131">
        <f t="shared" si="0"/>
        <v>6</v>
      </c>
      <c r="M10" s="133" t="s">
        <v>1308</v>
      </c>
      <c r="N10" s="131">
        <v>2</v>
      </c>
      <c r="O10" s="131">
        <v>2</v>
      </c>
      <c r="P10" s="131">
        <f t="shared" si="1"/>
        <v>4</v>
      </c>
      <c r="Q10" s="132" t="s">
        <v>1302</v>
      </c>
      <c r="R10" s="131" t="s">
        <v>1303</v>
      </c>
      <c r="S10" s="74"/>
    </row>
    <row r="11" spans="1:19" ht="81" customHeight="1">
      <c r="A11" s="2">
        <v>6</v>
      </c>
      <c r="B11" s="69" t="s">
        <v>1294</v>
      </c>
      <c r="C11" s="54" t="s">
        <v>1314</v>
      </c>
      <c r="D11" s="55" t="s">
        <v>1296</v>
      </c>
      <c r="E11" s="55" t="s">
        <v>1297</v>
      </c>
      <c r="F11" s="55">
        <v>2.1</v>
      </c>
      <c r="G11" s="131" t="s">
        <v>1309</v>
      </c>
      <c r="H11" s="132" t="s">
        <v>1310</v>
      </c>
      <c r="I11" s="132" t="s">
        <v>1311</v>
      </c>
      <c r="J11" s="131">
        <v>2</v>
      </c>
      <c r="K11" s="131">
        <v>4</v>
      </c>
      <c r="L11" s="131">
        <f t="shared" si="0"/>
        <v>8</v>
      </c>
      <c r="M11" s="133" t="s">
        <v>1312</v>
      </c>
      <c r="N11" s="131">
        <v>1</v>
      </c>
      <c r="O11" s="131">
        <v>3</v>
      </c>
      <c r="P11" s="131">
        <f t="shared" si="1"/>
        <v>3</v>
      </c>
      <c r="Q11" s="132" t="s">
        <v>1302</v>
      </c>
      <c r="R11" s="131" t="s">
        <v>1313</v>
      </c>
      <c r="S11" s="74"/>
    </row>
    <row r="12" spans="1:19" ht="60.6" customHeight="1">
      <c r="A12" s="55">
        <v>7</v>
      </c>
      <c r="B12" s="69" t="s">
        <v>1294</v>
      </c>
      <c r="C12" s="54" t="s">
        <v>1317</v>
      </c>
      <c r="D12" s="55" t="s">
        <v>1296</v>
      </c>
      <c r="E12" s="55" t="s">
        <v>1297</v>
      </c>
      <c r="F12" s="55">
        <v>1.5</v>
      </c>
      <c r="G12" s="131" t="s">
        <v>1305</v>
      </c>
      <c r="H12" s="132" t="s">
        <v>1318</v>
      </c>
      <c r="I12" s="132" t="s">
        <v>1307</v>
      </c>
      <c r="J12" s="131">
        <v>3</v>
      </c>
      <c r="K12" s="131">
        <v>2</v>
      </c>
      <c r="L12" s="131">
        <f t="shared" si="0"/>
        <v>6</v>
      </c>
      <c r="M12" s="133" t="s">
        <v>1308</v>
      </c>
      <c r="N12" s="131">
        <v>2</v>
      </c>
      <c r="O12" s="131">
        <v>2</v>
      </c>
      <c r="P12" s="131">
        <f t="shared" si="1"/>
        <v>4</v>
      </c>
      <c r="Q12" s="132" t="s">
        <v>1302</v>
      </c>
      <c r="R12" s="131" t="s">
        <v>1319</v>
      </c>
      <c r="S12" s="74"/>
    </row>
    <row r="13" spans="1:19" ht="60.6" customHeight="1">
      <c r="A13" s="2">
        <v>8</v>
      </c>
      <c r="B13" s="69" t="s">
        <v>1294</v>
      </c>
      <c r="C13" s="54" t="s">
        <v>1317</v>
      </c>
      <c r="D13" s="55" t="s">
        <v>1296</v>
      </c>
      <c r="E13" s="55" t="s">
        <v>1297</v>
      </c>
      <c r="F13" s="55">
        <v>2.1</v>
      </c>
      <c r="G13" s="131" t="s">
        <v>1309</v>
      </c>
      <c r="H13" s="132" t="s">
        <v>1320</v>
      </c>
      <c r="I13" s="132" t="s">
        <v>1311</v>
      </c>
      <c r="J13" s="131">
        <v>2</v>
      </c>
      <c r="K13" s="131">
        <v>4</v>
      </c>
      <c r="L13" s="131">
        <f t="shared" si="0"/>
        <v>8</v>
      </c>
      <c r="M13" s="133" t="s">
        <v>1312</v>
      </c>
      <c r="N13" s="131">
        <v>1</v>
      </c>
      <c r="O13" s="131">
        <v>3</v>
      </c>
      <c r="P13" s="131">
        <f t="shared" si="1"/>
        <v>3</v>
      </c>
      <c r="Q13" s="132" t="s">
        <v>1302</v>
      </c>
      <c r="R13" s="131" t="s">
        <v>1319</v>
      </c>
      <c r="S13" s="74"/>
    </row>
    <row r="14" spans="1:19" ht="43.9" customHeight="1">
      <c r="A14" s="55">
        <v>9</v>
      </c>
      <c r="B14" s="69" t="s">
        <v>1294</v>
      </c>
      <c r="C14" s="54" t="s">
        <v>1321</v>
      </c>
      <c r="D14" s="55" t="s">
        <v>1296</v>
      </c>
      <c r="E14" s="55" t="s">
        <v>1297</v>
      </c>
      <c r="F14" s="55">
        <v>3.3</v>
      </c>
      <c r="G14" s="131" t="s">
        <v>1322</v>
      </c>
      <c r="H14" s="132" t="s">
        <v>1323</v>
      </c>
      <c r="I14" s="132" t="s">
        <v>1324</v>
      </c>
      <c r="J14" s="131">
        <v>2</v>
      </c>
      <c r="K14" s="131">
        <v>4</v>
      </c>
      <c r="L14" s="131">
        <f t="shared" si="0"/>
        <v>8</v>
      </c>
      <c r="M14" s="133" t="s">
        <v>1325</v>
      </c>
      <c r="N14" s="131">
        <v>1</v>
      </c>
      <c r="O14" s="131">
        <v>4</v>
      </c>
      <c r="P14" s="131">
        <f t="shared" si="1"/>
        <v>4</v>
      </c>
      <c r="Q14" s="132" t="s">
        <v>1326</v>
      </c>
      <c r="R14" s="131" t="s">
        <v>1303</v>
      </c>
      <c r="S14" s="74"/>
    </row>
    <row r="15" spans="1:19" ht="34.5" customHeight="1">
      <c r="A15" s="2">
        <v>10</v>
      </c>
      <c r="B15" s="69" t="s">
        <v>1294</v>
      </c>
      <c r="C15" s="54" t="s">
        <v>1321</v>
      </c>
      <c r="D15" s="55" t="s">
        <v>1296</v>
      </c>
      <c r="E15" s="55" t="s">
        <v>1297</v>
      </c>
      <c r="F15" s="55">
        <v>1.6</v>
      </c>
      <c r="G15" s="131" t="s">
        <v>1298</v>
      </c>
      <c r="H15" s="132" t="s">
        <v>1327</v>
      </c>
      <c r="I15" s="132" t="s">
        <v>1300</v>
      </c>
      <c r="J15" s="131">
        <v>2</v>
      </c>
      <c r="K15" s="131">
        <v>3</v>
      </c>
      <c r="L15" s="131">
        <f t="shared" si="0"/>
        <v>6</v>
      </c>
      <c r="M15" s="133" t="s">
        <v>1301</v>
      </c>
      <c r="N15" s="131">
        <v>2</v>
      </c>
      <c r="O15" s="131">
        <v>2</v>
      </c>
      <c r="P15" s="131">
        <f t="shared" si="1"/>
        <v>4</v>
      </c>
      <c r="Q15" s="132" t="s">
        <v>1302</v>
      </c>
      <c r="R15" s="131" t="s">
        <v>1303</v>
      </c>
      <c r="S15" s="74"/>
    </row>
    <row r="16" spans="1:19" ht="34.5" customHeight="1">
      <c r="A16" s="55">
        <v>11</v>
      </c>
      <c r="B16" s="69" t="s">
        <v>1328</v>
      </c>
      <c r="C16" s="54" t="s">
        <v>1329</v>
      </c>
      <c r="D16" s="55" t="s">
        <v>1296</v>
      </c>
      <c r="E16" s="55" t="s">
        <v>1297</v>
      </c>
      <c r="F16" s="55">
        <v>1.6</v>
      </c>
      <c r="G16" s="131" t="s">
        <v>1298</v>
      </c>
      <c r="H16" s="132" t="s">
        <v>1330</v>
      </c>
      <c r="I16" s="132" t="s">
        <v>1300</v>
      </c>
      <c r="J16" s="131">
        <v>2</v>
      </c>
      <c r="K16" s="131">
        <v>3</v>
      </c>
      <c r="L16" s="131">
        <f t="shared" si="0"/>
        <v>6</v>
      </c>
      <c r="M16" s="133" t="s">
        <v>1301</v>
      </c>
      <c r="N16" s="131">
        <v>2</v>
      </c>
      <c r="O16" s="131">
        <v>2</v>
      </c>
      <c r="P16" s="131">
        <f t="shared" si="1"/>
        <v>4</v>
      </c>
      <c r="Q16" s="132" t="s">
        <v>1302</v>
      </c>
      <c r="R16" s="131" t="s">
        <v>1313</v>
      </c>
      <c r="S16" s="74"/>
    </row>
    <row r="17" spans="1:19" ht="78.599999999999994" customHeight="1">
      <c r="A17" s="2">
        <v>12</v>
      </c>
      <c r="B17" s="69" t="s">
        <v>1328</v>
      </c>
      <c r="C17" s="54" t="s">
        <v>1329</v>
      </c>
      <c r="D17" s="55" t="s">
        <v>1296</v>
      </c>
      <c r="E17" s="55" t="s">
        <v>1297</v>
      </c>
      <c r="F17" s="55">
        <v>2.1</v>
      </c>
      <c r="G17" s="131" t="s">
        <v>1309</v>
      </c>
      <c r="H17" s="132" t="s">
        <v>1331</v>
      </c>
      <c r="I17" s="132" t="s">
        <v>1311</v>
      </c>
      <c r="J17" s="131">
        <v>2</v>
      </c>
      <c r="K17" s="131">
        <v>3</v>
      </c>
      <c r="L17" s="131">
        <f t="shared" si="0"/>
        <v>6</v>
      </c>
      <c r="M17" s="133" t="s">
        <v>1312</v>
      </c>
      <c r="N17" s="131">
        <v>1</v>
      </c>
      <c r="O17" s="131">
        <v>3</v>
      </c>
      <c r="P17" s="131">
        <f t="shared" si="1"/>
        <v>3</v>
      </c>
      <c r="Q17" s="132" t="s">
        <v>1302</v>
      </c>
      <c r="R17" s="131" t="s">
        <v>1313</v>
      </c>
      <c r="S17" s="74"/>
    </row>
    <row r="18" spans="1:19" ht="78.599999999999994" customHeight="1">
      <c r="A18" s="55">
        <v>13</v>
      </c>
      <c r="B18" s="69" t="s">
        <v>1328</v>
      </c>
      <c r="C18" s="54" t="s">
        <v>1329</v>
      </c>
      <c r="D18" s="55" t="s">
        <v>1296</v>
      </c>
      <c r="E18" s="55" t="s">
        <v>1297</v>
      </c>
      <c r="F18" s="55">
        <v>2.1</v>
      </c>
      <c r="G18" s="131" t="s">
        <v>1309</v>
      </c>
      <c r="H18" s="132" t="s">
        <v>1332</v>
      </c>
      <c r="I18" s="132" t="s">
        <v>1311</v>
      </c>
      <c r="J18" s="131">
        <v>2</v>
      </c>
      <c r="K18" s="131">
        <v>3</v>
      </c>
      <c r="L18" s="131">
        <f t="shared" si="0"/>
        <v>6</v>
      </c>
      <c r="M18" s="133" t="s">
        <v>1333</v>
      </c>
      <c r="N18" s="131">
        <v>1</v>
      </c>
      <c r="O18" s="131">
        <v>3</v>
      </c>
      <c r="P18" s="131">
        <f t="shared" si="1"/>
        <v>3</v>
      </c>
      <c r="Q18" s="132" t="s">
        <v>1302</v>
      </c>
      <c r="R18" s="131" t="s">
        <v>1313</v>
      </c>
      <c r="S18" s="74"/>
    </row>
    <row r="19" spans="1:19" ht="78.599999999999994" customHeight="1">
      <c r="A19" s="2">
        <v>14</v>
      </c>
      <c r="B19" s="69" t="s">
        <v>1328</v>
      </c>
      <c r="C19" s="54" t="s">
        <v>1329</v>
      </c>
      <c r="D19" s="55" t="s">
        <v>1296</v>
      </c>
      <c r="E19" s="55" t="s">
        <v>1297</v>
      </c>
      <c r="F19" s="55">
        <v>2.1</v>
      </c>
      <c r="G19" s="131" t="s">
        <v>1309</v>
      </c>
      <c r="H19" s="132" t="s">
        <v>1334</v>
      </c>
      <c r="I19" s="132" t="s">
        <v>1311</v>
      </c>
      <c r="J19" s="131">
        <v>2</v>
      </c>
      <c r="K19" s="131">
        <v>3</v>
      </c>
      <c r="L19" s="131">
        <f t="shared" si="0"/>
        <v>6</v>
      </c>
      <c r="M19" s="133" t="s">
        <v>1312</v>
      </c>
      <c r="N19" s="131">
        <v>1</v>
      </c>
      <c r="O19" s="131">
        <v>3</v>
      </c>
      <c r="P19" s="131">
        <f t="shared" si="1"/>
        <v>3</v>
      </c>
      <c r="Q19" s="132" t="s">
        <v>1302</v>
      </c>
      <c r="R19" s="131" t="s">
        <v>1313</v>
      </c>
      <c r="S19" s="74"/>
    </row>
    <row r="20" spans="1:19" ht="61.15" customHeight="1">
      <c r="A20" s="55">
        <v>15</v>
      </c>
      <c r="B20" s="69" t="s">
        <v>1335</v>
      </c>
      <c r="C20" s="54" t="s">
        <v>1336</v>
      </c>
      <c r="D20" s="55" t="s">
        <v>1296</v>
      </c>
      <c r="E20" s="55" t="s">
        <v>1297</v>
      </c>
      <c r="F20" s="55">
        <v>1.3</v>
      </c>
      <c r="G20" s="131" t="s">
        <v>1337</v>
      </c>
      <c r="H20" s="132" t="s">
        <v>1338</v>
      </c>
      <c r="I20" s="132" t="s">
        <v>1339</v>
      </c>
      <c r="J20" s="131">
        <v>2</v>
      </c>
      <c r="K20" s="131">
        <v>3</v>
      </c>
      <c r="L20" s="131">
        <f>J20*K20</f>
        <v>6</v>
      </c>
      <c r="M20" s="133" t="s">
        <v>1340</v>
      </c>
      <c r="N20" s="131">
        <v>1</v>
      </c>
      <c r="O20" s="131">
        <v>3</v>
      </c>
      <c r="P20" s="131">
        <f>N20*O20</f>
        <v>3</v>
      </c>
      <c r="Q20" s="132" t="s">
        <v>1302</v>
      </c>
      <c r="R20" s="131" t="s">
        <v>1319</v>
      </c>
      <c r="S20" s="74"/>
    </row>
    <row r="21" spans="1:19" ht="34.5" customHeight="1">
      <c r="A21" s="2">
        <v>16</v>
      </c>
      <c r="B21" s="69" t="s">
        <v>1335</v>
      </c>
      <c r="C21" s="54" t="s">
        <v>1336</v>
      </c>
      <c r="D21" s="55" t="s">
        <v>1296</v>
      </c>
      <c r="E21" s="55" t="s">
        <v>1297</v>
      </c>
      <c r="F21" s="55">
        <v>1.6</v>
      </c>
      <c r="G21" s="131" t="s">
        <v>1298</v>
      </c>
      <c r="H21" s="132" t="s">
        <v>1341</v>
      </c>
      <c r="I21" s="133" t="s">
        <v>1342</v>
      </c>
      <c r="J21" s="131">
        <v>2</v>
      </c>
      <c r="K21" s="131">
        <v>4</v>
      </c>
      <c r="L21" s="131">
        <f t="shared" ref="L21:L27" si="2">J21*K21</f>
        <v>8</v>
      </c>
      <c r="M21" s="133" t="s">
        <v>1301</v>
      </c>
      <c r="N21" s="131">
        <v>1</v>
      </c>
      <c r="O21" s="131">
        <v>3</v>
      </c>
      <c r="P21" s="131">
        <f t="shared" ref="P21:P27" si="3">N21*O21</f>
        <v>3</v>
      </c>
      <c r="Q21" s="132" t="s">
        <v>1302</v>
      </c>
      <c r="R21" s="131" t="s">
        <v>1319</v>
      </c>
      <c r="S21" s="74"/>
    </row>
    <row r="22" spans="1:19" ht="78.599999999999994" customHeight="1">
      <c r="A22" s="55">
        <v>17</v>
      </c>
      <c r="B22" s="69" t="s">
        <v>1335</v>
      </c>
      <c r="C22" s="54" t="s">
        <v>1336</v>
      </c>
      <c r="D22" s="55" t="s">
        <v>1296</v>
      </c>
      <c r="E22" s="55" t="s">
        <v>1297</v>
      </c>
      <c r="F22" s="55">
        <v>2.1</v>
      </c>
      <c r="G22" s="131" t="s">
        <v>1309</v>
      </c>
      <c r="H22" s="132" t="s">
        <v>1343</v>
      </c>
      <c r="I22" s="132" t="s">
        <v>1311</v>
      </c>
      <c r="J22" s="131">
        <v>2</v>
      </c>
      <c r="K22" s="131">
        <v>4</v>
      </c>
      <c r="L22" s="131">
        <f t="shared" si="2"/>
        <v>8</v>
      </c>
      <c r="M22" s="133" t="s">
        <v>1312</v>
      </c>
      <c r="N22" s="131">
        <v>1</v>
      </c>
      <c r="O22" s="131">
        <v>3</v>
      </c>
      <c r="P22" s="131">
        <f t="shared" si="3"/>
        <v>3</v>
      </c>
      <c r="Q22" s="132" t="s">
        <v>1302</v>
      </c>
      <c r="R22" s="131" t="s">
        <v>1313</v>
      </c>
      <c r="S22" s="74"/>
    </row>
    <row r="23" spans="1:19" ht="34.5" customHeight="1">
      <c r="A23" s="2">
        <v>18</v>
      </c>
      <c r="B23" s="69" t="s">
        <v>1335</v>
      </c>
      <c r="C23" s="54" t="s">
        <v>1336</v>
      </c>
      <c r="D23" s="55" t="s">
        <v>1296</v>
      </c>
      <c r="E23" s="55" t="s">
        <v>1297</v>
      </c>
      <c r="F23" s="55">
        <v>1.4</v>
      </c>
      <c r="G23" s="131" t="s">
        <v>1344</v>
      </c>
      <c r="H23" s="132" t="s">
        <v>1345</v>
      </c>
      <c r="I23" s="132" t="s">
        <v>1339</v>
      </c>
      <c r="J23" s="131">
        <v>2</v>
      </c>
      <c r="K23" s="131">
        <v>3</v>
      </c>
      <c r="L23" s="131">
        <f t="shared" si="2"/>
        <v>6</v>
      </c>
      <c r="M23" s="133" t="s">
        <v>1346</v>
      </c>
      <c r="N23" s="131">
        <v>1</v>
      </c>
      <c r="O23" s="131">
        <v>2</v>
      </c>
      <c r="P23" s="131">
        <f t="shared" si="3"/>
        <v>2</v>
      </c>
      <c r="Q23" s="132" t="s">
        <v>1302</v>
      </c>
      <c r="R23" s="131" t="s">
        <v>1319</v>
      </c>
      <c r="S23" s="74"/>
    </row>
    <row r="24" spans="1:19" ht="34.5" customHeight="1">
      <c r="A24" s="55">
        <v>19</v>
      </c>
      <c r="B24" s="69" t="s">
        <v>1335</v>
      </c>
      <c r="C24" s="54" t="s">
        <v>1347</v>
      </c>
      <c r="D24" s="55" t="s">
        <v>1296</v>
      </c>
      <c r="E24" s="55" t="s">
        <v>1297</v>
      </c>
      <c r="F24" s="56" t="s">
        <v>1348</v>
      </c>
      <c r="G24" s="131" t="s">
        <v>1349</v>
      </c>
      <c r="H24" s="132" t="s">
        <v>1350</v>
      </c>
      <c r="I24" s="132" t="s">
        <v>1351</v>
      </c>
      <c r="J24" s="131">
        <v>2</v>
      </c>
      <c r="K24" s="131">
        <v>4</v>
      </c>
      <c r="L24" s="131">
        <f t="shared" si="2"/>
        <v>8</v>
      </c>
      <c r="M24" s="133" t="s">
        <v>1352</v>
      </c>
      <c r="N24" s="131">
        <v>1</v>
      </c>
      <c r="O24" s="131">
        <v>3</v>
      </c>
      <c r="P24" s="131">
        <f t="shared" si="3"/>
        <v>3</v>
      </c>
      <c r="Q24" s="132" t="s">
        <v>1302</v>
      </c>
      <c r="R24" s="131" t="s">
        <v>1303</v>
      </c>
      <c r="S24" s="74"/>
    </row>
    <row r="25" spans="1:19" ht="34.5" customHeight="1">
      <c r="A25" s="2">
        <v>20</v>
      </c>
      <c r="B25" s="69" t="s">
        <v>1335</v>
      </c>
      <c r="C25" s="54" t="s">
        <v>1347</v>
      </c>
      <c r="D25" s="55" t="s">
        <v>1296</v>
      </c>
      <c r="E25" s="55" t="s">
        <v>1297</v>
      </c>
      <c r="F25" s="55">
        <v>1.4</v>
      </c>
      <c r="G25" s="131" t="s">
        <v>1344</v>
      </c>
      <c r="H25" s="132" t="s">
        <v>1353</v>
      </c>
      <c r="I25" s="132" t="s">
        <v>1354</v>
      </c>
      <c r="J25" s="131">
        <v>2</v>
      </c>
      <c r="K25" s="131">
        <v>3</v>
      </c>
      <c r="L25" s="131">
        <f t="shared" si="2"/>
        <v>6</v>
      </c>
      <c r="M25" s="133" t="s">
        <v>1352</v>
      </c>
      <c r="N25" s="131">
        <v>1</v>
      </c>
      <c r="O25" s="131">
        <v>3</v>
      </c>
      <c r="P25" s="131">
        <f t="shared" si="3"/>
        <v>3</v>
      </c>
      <c r="Q25" s="132" t="s">
        <v>1302</v>
      </c>
      <c r="R25" s="131" t="s">
        <v>1355</v>
      </c>
      <c r="S25" s="74"/>
    </row>
    <row r="26" spans="1:19" ht="34.5" customHeight="1">
      <c r="A26" s="55">
        <v>21</v>
      </c>
      <c r="B26" s="69" t="s">
        <v>1335</v>
      </c>
      <c r="C26" s="54" t="s">
        <v>1347</v>
      </c>
      <c r="D26" s="55" t="s">
        <v>1296</v>
      </c>
      <c r="E26" s="55" t="s">
        <v>1297</v>
      </c>
      <c r="F26" s="55">
        <v>1.4</v>
      </c>
      <c r="G26" s="131" t="s">
        <v>1344</v>
      </c>
      <c r="H26" s="132" t="s">
        <v>1356</v>
      </c>
      <c r="I26" s="132" t="s">
        <v>1357</v>
      </c>
      <c r="J26" s="131">
        <v>2</v>
      </c>
      <c r="K26" s="131">
        <v>3</v>
      </c>
      <c r="L26" s="131">
        <f t="shared" si="2"/>
        <v>6</v>
      </c>
      <c r="M26" s="133" t="s">
        <v>1358</v>
      </c>
      <c r="N26" s="131">
        <v>1</v>
      </c>
      <c r="O26" s="131">
        <v>3</v>
      </c>
      <c r="P26" s="131">
        <f t="shared" si="3"/>
        <v>3</v>
      </c>
      <c r="Q26" s="132" t="s">
        <v>1302</v>
      </c>
      <c r="R26" s="131" t="s">
        <v>1355</v>
      </c>
      <c r="S26" s="74"/>
    </row>
    <row r="27" spans="1:19" ht="34.5" customHeight="1">
      <c r="A27" s="2">
        <v>22</v>
      </c>
      <c r="B27" s="69" t="s">
        <v>1359</v>
      </c>
      <c r="C27" s="54" t="s">
        <v>1360</v>
      </c>
      <c r="D27" s="55" t="s">
        <v>1296</v>
      </c>
      <c r="E27" s="55" t="s">
        <v>1297</v>
      </c>
      <c r="F27" s="55">
        <v>1.6</v>
      </c>
      <c r="G27" s="131" t="s">
        <v>1298</v>
      </c>
      <c r="H27" s="132" t="s">
        <v>1361</v>
      </c>
      <c r="I27" s="132" t="s">
        <v>1339</v>
      </c>
      <c r="J27" s="131">
        <v>2</v>
      </c>
      <c r="K27" s="131">
        <v>3</v>
      </c>
      <c r="L27" s="131">
        <f t="shared" si="2"/>
        <v>6</v>
      </c>
      <c r="M27" s="133" t="s">
        <v>1301</v>
      </c>
      <c r="N27" s="131">
        <v>1</v>
      </c>
      <c r="O27" s="131">
        <v>2</v>
      </c>
      <c r="P27" s="131">
        <f t="shared" si="3"/>
        <v>2</v>
      </c>
      <c r="Q27" s="132" t="s">
        <v>1302</v>
      </c>
      <c r="R27" s="131" t="s">
        <v>1319</v>
      </c>
      <c r="S27" s="74"/>
    </row>
    <row r="28" spans="1:19" ht="25.15" customHeight="1">
      <c r="A28" s="534" t="s">
        <v>184</v>
      </c>
      <c r="B28" s="535"/>
      <c r="C28" s="536"/>
      <c r="D28" s="529" t="s">
        <v>185</v>
      </c>
      <c r="E28" s="530"/>
      <c r="F28" s="531"/>
      <c r="G28" s="532"/>
      <c r="H28" s="532"/>
      <c r="I28" s="532"/>
      <c r="J28" s="532"/>
      <c r="K28" s="532"/>
      <c r="L28" s="532"/>
      <c r="M28" s="533"/>
      <c r="N28" s="127" t="s">
        <v>1362</v>
      </c>
      <c r="O28" s="128"/>
      <c r="P28" s="128"/>
      <c r="Q28" s="128"/>
      <c r="R28" s="128"/>
      <c r="S28" s="129"/>
    </row>
    <row r="29" spans="1:19" ht="25.15" customHeight="1">
      <c r="A29" s="537"/>
      <c r="B29" s="538"/>
      <c r="C29" s="539"/>
      <c r="D29" s="529" t="s">
        <v>187</v>
      </c>
      <c r="E29" s="530"/>
      <c r="F29" s="531"/>
      <c r="G29" s="532"/>
      <c r="H29" s="532"/>
      <c r="I29" s="532"/>
      <c r="J29" s="532"/>
      <c r="K29" s="532"/>
      <c r="L29" s="532"/>
      <c r="M29" s="533"/>
      <c r="N29" s="127" t="s">
        <v>1362</v>
      </c>
      <c r="O29" s="128"/>
      <c r="P29" s="128"/>
      <c r="Q29" s="128"/>
      <c r="R29" s="128"/>
      <c r="S29" s="129"/>
    </row>
    <row r="30" spans="1:19" ht="25.15" customHeight="1">
      <c r="A30" s="537"/>
      <c r="B30" s="538"/>
      <c r="C30" s="539"/>
      <c r="D30" s="529" t="s">
        <v>129</v>
      </c>
      <c r="E30" s="530"/>
      <c r="F30" s="531"/>
      <c r="G30" s="532"/>
      <c r="H30" s="532"/>
      <c r="I30" s="532"/>
      <c r="J30" s="532"/>
      <c r="K30" s="532"/>
      <c r="L30" s="532"/>
      <c r="M30" s="533"/>
      <c r="N30" s="127" t="s">
        <v>1362</v>
      </c>
      <c r="O30" s="128"/>
      <c r="P30" s="128"/>
      <c r="Q30" s="128"/>
      <c r="R30" s="128"/>
      <c r="S30" s="129"/>
    </row>
    <row r="31" spans="1:19" ht="25.15" customHeight="1">
      <c r="A31" s="537"/>
      <c r="B31" s="538"/>
      <c r="C31" s="539"/>
      <c r="D31" s="529" t="s">
        <v>188</v>
      </c>
      <c r="E31" s="530"/>
      <c r="F31" s="531"/>
      <c r="G31" s="532"/>
      <c r="H31" s="532"/>
      <c r="I31" s="532"/>
      <c r="J31" s="532"/>
      <c r="K31" s="532"/>
      <c r="L31" s="532"/>
      <c r="M31" s="533"/>
      <c r="N31" s="127" t="s">
        <v>1362</v>
      </c>
      <c r="O31" s="128"/>
      <c r="P31" s="128"/>
      <c r="Q31" s="128"/>
      <c r="R31" s="128"/>
      <c r="S31" s="129"/>
    </row>
    <row r="32" spans="1:19" ht="25.15" customHeight="1">
      <c r="A32" s="540"/>
      <c r="B32" s="541"/>
      <c r="C32" s="542"/>
      <c r="D32" s="529" t="s">
        <v>189</v>
      </c>
      <c r="E32" s="530"/>
      <c r="F32" s="531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8" t="s">
        <v>1451</v>
      </c>
      <c r="B1" s="438"/>
      <c r="C1" s="438"/>
      <c r="D1" s="466" t="s">
        <v>273</v>
      </c>
      <c r="E1" s="467"/>
      <c r="F1" s="467"/>
      <c r="G1" s="467"/>
      <c r="H1" s="467"/>
      <c r="I1" s="467"/>
      <c r="J1" s="467"/>
      <c r="K1" s="467"/>
      <c r="L1" s="467"/>
      <c r="M1" s="468"/>
      <c r="N1" s="438" t="s">
        <v>12</v>
      </c>
      <c r="O1" s="438"/>
      <c r="P1" s="438"/>
      <c r="Q1" s="63" t="s">
        <v>264</v>
      </c>
      <c r="R1" s="63" t="s">
        <v>123</v>
      </c>
      <c r="S1" s="63" t="s">
        <v>124</v>
      </c>
    </row>
    <row r="2" spans="1:19" ht="33" customHeight="1">
      <c r="A2" s="438" t="s">
        <v>11</v>
      </c>
      <c r="B2" s="438"/>
      <c r="C2" s="438"/>
      <c r="D2" s="469"/>
      <c r="E2" s="470"/>
      <c r="F2" s="470"/>
      <c r="G2" s="470"/>
      <c r="H2" s="470"/>
      <c r="I2" s="470"/>
      <c r="J2" s="470"/>
      <c r="K2" s="470"/>
      <c r="L2" s="470"/>
      <c r="M2" s="471"/>
      <c r="N2" s="438" t="s">
        <v>990</v>
      </c>
      <c r="O2" s="438"/>
      <c r="P2" s="438"/>
      <c r="Q2" s="62" t="s">
        <v>265</v>
      </c>
      <c r="R2" s="62" t="s">
        <v>266</v>
      </c>
      <c r="S2" s="62" t="s">
        <v>267</v>
      </c>
    </row>
    <row r="3" spans="1:19" ht="33" customHeight="1">
      <c r="A3" s="543" t="s">
        <v>4</v>
      </c>
      <c r="B3" s="543" t="s">
        <v>16</v>
      </c>
      <c r="C3" s="438" t="s">
        <v>0</v>
      </c>
      <c r="D3" s="443" t="s">
        <v>181</v>
      </c>
      <c r="E3" s="443" t="s">
        <v>182</v>
      </c>
      <c r="F3" s="441" t="s">
        <v>275</v>
      </c>
      <c r="G3" s="442"/>
      <c r="H3" s="442"/>
      <c r="I3" s="443" t="s">
        <v>14</v>
      </c>
      <c r="J3" s="445" t="s">
        <v>8</v>
      </c>
      <c r="K3" s="445"/>
      <c r="L3" s="445"/>
      <c r="M3" s="446" t="s">
        <v>276</v>
      </c>
      <c r="N3" s="441" t="s">
        <v>10</v>
      </c>
      <c r="O3" s="442"/>
      <c r="P3" s="448"/>
      <c r="Q3" s="439" t="s">
        <v>2</v>
      </c>
      <c r="R3" s="438" t="s">
        <v>1</v>
      </c>
      <c r="S3" s="439" t="s">
        <v>13</v>
      </c>
    </row>
    <row r="4" spans="1:19" ht="33" customHeight="1">
      <c r="A4" s="543"/>
      <c r="B4" s="543"/>
      <c r="C4" s="438"/>
      <c r="D4" s="474"/>
      <c r="E4" s="474"/>
      <c r="F4" s="64" t="s">
        <v>15</v>
      </c>
      <c r="G4" s="67" t="s">
        <v>7</v>
      </c>
      <c r="H4" s="68" t="s">
        <v>3</v>
      </c>
      <c r="I4" s="444"/>
      <c r="J4" s="66" t="s">
        <v>5</v>
      </c>
      <c r="K4" s="66" t="s">
        <v>6</v>
      </c>
      <c r="L4" s="66" t="s">
        <v>9</v>
      </c>
      <c r="M4" s="447"/>
      <c r="N4" s="64" t="s">
        <v>5</v>
      </c>
      <c r="O4" s="64" t="s">
        <v>6</v>
      </c>
      <c r="P4" s="64" t="s">
        <v>9</v>
      </c>
      <c r="Q4" s="440"/>
      <c r="R4" s="438"/>
      <c r="S4" s="440"/>
    </row>
    <row r="5" spans="1:19" ht="52.9" hidden="1" customHeight="1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>
      <c r="A6" s="2">
        <v>1</v>
      </c>
      <c r="B6" s="107" t="s">
        <v>1372</v>
      </c>
      <c r="C6" s="80" t="s">
        <v>1373</v>
      </c>
      <c r="D6" s="85" t="s">
        <v>1374</v>
      </c>
      <c r="E6" s="41" t="s">
        <v>1033</v>
      </c>
      <c r="F6" s="41">
        <v>1.1000000000000001</v>
      </c>
      <c r="G6" s="81" t="s">
        <v>1375</v>
      </c>
      <c r="H6" s="53" t="s">
        <v>1376</v>
      </c>
      <c r="I6" s="51" t="s">
        <v>1377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" customHeight="1">
      <c r="A7" s="2">
        <v>2</v>
      </c>
      <c r="B7" s="107" t="s">
        <v>1372</v>
      </c>
      <c r="C7" s="80" t="s">
        <v>1373</v>
      </c>
      <c r="D7" s="85" t="s">
        <v>1374</v>
      </c>
      <c r="E7" s="41" t="s">
        <v>1033</v>
      </c>
      <c r="F7" s="41">
        <v>1.6</v>
      </c>
      <c r="G7" s="82" t="s">
        <v>1378</v>
      </c>
      <c r="H7" s="53" t="s">
        <v>1379</v>
      </c>
      <c r="I7" s="51" t="s">
        <v>1380</v>
      </c>
      <c r="J7" s="41">
        <v>2</v>
      </c>
      <c r="K7" s="41">
        <v>3</v>
      </c>
      <c r="L7" s="41">
        <f t="shared" ref="L7:L46" si="0">J7*K7</f>
        <v>6</v>
      </c>
      <c r="M7" s="82" t="s">
        <v>1363</v>
      </c>
      <c r="N7" s="41">
        <v>2</v>
      </c>
      <c r="O7" s="41">
        <v>2</v>
      </c>
      <c r="P7" s="41">
        <v>4</v>
      </c>
      <c r="Q7" s="74" t="s">
        <v>1381</v>
      </c>
      <c r="R7" s="74" t="s">
        <v>1382</v>
      </c>
      <c r="S7" s="74"/>
    </row>
    <row r="8" spans="1:19" ht="52.9" customHeight="1">
      <c r="A8" s="2">
        <v>3</v>
      </c>
      <c r="B8" s="107" t="s">
        <v>1372</v>
      </c>
      <c r="C8" s="80" t="s">
        <v>1373</v>
      </c>
      <c r="D8" s="85" t="s">
        <v>1374</v>
      </c>
      <c r="E8" s="41" t="s">
        <v>1033</v>
      </c>
      <c r="F8" s="41">
        <v>1.5</v>
      </c>
      <c r="G8" s="82" t="s">
        <v>1383</v>
      </c>
      <c r="H8" s="53" t="s">
        <v>1384</v>
      </c>
      <c r="I8" s="51" t="s">
        <v>1385</v>
      </c>
      <c r="J8" s="41">
        <v>3</v>
      </c>
      <c r="K8" s="41">
        <v>2</v>
      </c>
      <c r="L8" s="41">
        <f t="shared" si="0"/>
        <v>6</v>
      </c>
      <c r="M8" s="82" t="s">
        <v>1364</v>
      </c>
      <c r="N8" s="41">
        <v>2</v>
      </c>
      <c r="O8" s="41">
        <v>2</v>
      </c>
      <c r="P8" s="41">
        <v>4</v>
      </c>
      <c r="Q8" s="74" t="s">
        <v>1381</v>
      </c>
      <c r="R8" s="74" t="s">
        <v>1382</v>
      </c>
      <c r="S8" s="74"/>
    </row>
    <row r="9" spans="1:19" ht="72.75" customHeight="1">
      <c r="A9" s="2">
        <v>4</v>
      </c>
      <c r="B9" s="107" t="s">
        <v>1372</v>
      </c>
      <c r="C9" s="80" t="s">
        <v>1373</v>
      </c>
      <c r="D9" s="85" t="s">
        <v>1374</v>
      </c>
      <c r="E9" s="41" t="s">
        <v>1033</v>
      </c>
      <c r="F9" s="41">
        <v>2.1</v>
      </c>
      <c r="G9" s="82" t="s">
        <v>1386</v>
      </c>
      <c r="H9" s="53" t="s">
        <v>1387</v>
      </c>
      <c r="I9" s="51" t="s">
        <v>1388</v>
      </c>
      <c r="J9" s="41">
        <v>2</v>
      </c>
      <c r="K9" s="41">
        <v>4</v>
      </c>
      <c r="L9" s="41">
        <f t="shared" si="0"/>
        <v>8</v>
      </c>
      <c r="M9" s="82" t="s">
        <v>1365</v>
      </c>
      <c r="N9" s="41">
        <v>1</v>
      </c>
      <c r="O9" s="41">
        <v>3</v>
      </c>
      <c r="P9" s="41">
        <v>3</v>
      </c>
      <c r="Q9" s="74" t="s">
        <v>1381</v>
      </c>
      <c r="R9" s="74" t="s">
        <v>1389</v>
      </c>
      <c r="S9" s="74"/>
    </row>
    <row r="10" spans="1:19" ht="52.9" customHeight="1">
      <c r="A10" s="2">
        <v>5</v>
      </c>
      <c r="B10" s="107" t="s">
        <v>1372</v>
      </c>
      <c r="C10" s="80" t="s">
        <v>1373</v>
      </c>
      <c r="D10" s="85" t="s">
        <v>1374</v>
      </c>
      <c r="E10" s="41" t="s">
        <v>1033</v>
      </c>
      <c r="F10" s="41">
        <v>5.8</v>
      </c>
      <c r="G10" s="82" t="s">
        <v>1390</v>
      </c>
      <c r="H10" s="53" t="s">
        <v>1391</v>
      </c>
      <c r="I10" s="51" t="s">
        <v>1392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" customHeight="1">
      <c r="A11" s="2">
        <v>6</v>
      </c>
      <c r="B11" s="107" t="s">
        <v>1372</v>
      </c>
      <c r="C11" s="80" t="s">
        <v>1373</v>
      </c>
      <c r="D11" s="85" t="s">
        <v>1374</v>
      </c>
      <c r="E11" s="41" t="s">
        <v>1033</v>
      </c>
      <c r="F11" s="41">
        <v>3.2</v>
      </c>
      <c r="G11" s="82" t="s">
        <v>1393</v>
      </c>
      <c r="H11" s="53" t="s">
        <v>1394</v>
      </c>
      <c r="I11" s="51" t="s">
        <v>1395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" customHeight="1">
      <c r="A12" s="2">
        <v>7</v>
      </c>
      <c r="B12" s="107" t="s">
        <v>1372</v>
      </c>
      <c r="C12" s="80" t="s">
        <v>1396</v>
      </c>
      <c r="D12" s="85" t="s">
        <v>1374</v>
      </c>
      <c r="E12" s="41" t="s">
        <v>1033</v>
      </c>
      <c r="F12" s="41">
        <v>1.1000000000000001</v>
      </c>
      <c r="G12" s="82" t="s">
        <v>1375</v>
      </c>
      <c r="H12" s="53" t="s">
        <v>1376</v>
      </c>
      <c r="I12" s="51" t="s">
        <v>1377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" customHeight="1">
      <c r="A13" s="2">
        <v>8</v>
      </c>
      <c r="B13" s="107" t="s">
        <v>1372</v>
      </c>
      <c r="C13" s="80" t="s">
        <v>1396</v>
      </c>
      <c r="D13" s="85" t="s">
        <v>1374</v>
      </c>
      <c r="E13" s="41" t="s">
        <v>1033</v>
      </c>
      <c r="F13" s="41">
        <v>1.6</v>
      </c>
      <c r="G13" s="82" t="s">
        <v>1378</v>
      </c>
      <c r="H13" s="53" t="s">
        <v>1397</v>
      </c>
      <c r="I13" s="51" t="s">
        <v>1380</v>
      </c>
      <c r="J13" s="41">
        <v>2</v>
      </c>
      <c r="K13" s="41">
        <v>3</v>
      </c>
      <c r="L13" s="41">
        <v>6</v>
      </c>
      <c r="M13" s="82" t="s">
        <v>1363</v>
      </c>
      <c r="N13" s="41">
        <v>2</v>
      </c>
      <c r="O13" s="41">
        <v>2</v>
      </c>
      <c r="P13" s="41">
        <v>4</v>
      </c>
      <c r="Q13" s="74" t="s">
        <v>1381</v>
      </c>
      <c r="R13" s="74" t="s">
        <v>1382</v>
      </c>
      <c r="S13" s="74"/>
    </row>
    <row r="14" spans="1:19" ht="52.9" customHeight="1">
      <c r="A14" s="2">
        <v>9</v>
      </c>
      <c r="B14" s="107" t="s">
        <v>1372</v>
      </c>
      <c r="C14" s="80" t="s">
        <v>1396</v>
      </c>
      <c r="D14" s="85" t="s">
        <v>1374</v>
      </c>
      <c r="E14" s="41" t="s">
        <v>1033</v>
      </c>
      <c r="F14" s="41">
        <v>1.5</v>
      </c>
      <c r="G14" s="82" t="s">
        <v>1383</v>
      </c>
      <c r="H14" s="53" t="s">
        <v>1398</v>
      </c>
      <c r="I14" s="51" t="s">
        <v>1385</v>
      </c>
      <c r="J14" s="41">
        <v>3</v>
      </c>
      <c r="K14" s="41">
        <v>2</v>
      </c>
      <c r="L14" s="41">
        <v>6</v>
      </c>
      <c r="M14" s="82" t="s">
        <v>1364</v>
      </c>
      <c r="N14" s="41">
        <v>2</v>
      </c>
      <c r="O14" s="41">
        <v>2</v>
      </c>
      <c r="P14" s="41">
        <v>4</v>
      </c>
      <c r="Q14" s="74" t="s">
        <v>1381</v>
      </c>
      <c r="R14" s="74" t="s">
        <v>1382</v>
      </c>
      <c r="S14" s="74"/>
    </row>
    <row r="15" spans="1:19" ht="52.9" customHeight="1">
      <c r="A15" s="2">
        <v>10</v>
      </c>
      <c r="B15" s="107" t="s">
        <v>1372</v>
      </c>
      <c r="C15" s="80" t="s">
        <v>1396</v>
      </c>
      <c r="D15" s="85" t="s">
        <v>1374</v>
      </c>
      <c r="E15" s="41" t="s">
        <v>1399</v>
      </c>
      <c r="F15" s="41">
        <v>5.8</v>
      </c>
      <c r="G15" s="82" t="s">
        <v>1400</v>
      </c>
      <c r="H15" s="53" t="s">
        <v>1401</v>
      </c>
      <c r="I15" s="51" t="s">
        <v>1402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" customHeight="1">
      <c r="A16" s="2">
        <v>11</v>
      </c>
      <c r="B16" s="107" t="s">
        <v>1372</v>
      </c>
      <c r="C16" s="80" t="s">
        <v>1396</v>
      </c>
      <c r="D16" s="85" t="s">
        <v>1374</v>
      </c>
      <c r="E16" s="41" t="s">
        <v>1399</v>
      </c>
      <c r="F16" s="41">
        <v>5.0999999999999996</v>
      </c>
      <c r="G16" s="82" t="s">
        <v>1403</v>
      </c>
      <c r="H16" s="53" t="s">
        <v>1404</v>
      </c>
      <c r="I16" s="51" t="s">
        <v>1405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>
      <c r="A17" s="2">
        <v>12</v>
      </c>
      <c r="B17" s="107" t="s">
        <v>1372</v>
      </c>
      <c r="C17" s="80" t="s">
        <v>1396</v>
      </c>
      <c r="D17" s="85" t="s">
        <v>1374</v>
      </c>
      <c r="E17" s="41" t="s">
        <v>1033</v>
      </c>
      <c r="F17" s="41">
        <v>2.1</v>
      </c>
      <c r="G17" s="82" t="s">
        <v>1386</v>
      </c>
      <c r="H17" s="135" t="s">
        <v>1310</v>
      </c>
      <c r="I17" s="51" t="s">
        <v>1311</v>
      </c>
      <c r="J17" s="41">
        <v>2</v>
      </c>
      <c r="K17" s="41">
        <v>4</v>
      </c>
      <c r="L17" s="41">
        <f t="shared" si="0"/>
        <v>8</v>
      </c>
      <c r="M17" s="82" t="s">
        <v>1365</v>
      </c>
      <c r="N17" s="41">
        <v>1</v>
      </c>
      <c r="O17" s="41">
        <v>3</v>
      </c>
      <c r="P17" s="41">
        <v>3</v>
      </c>
      <c r="Q17" s="74" t="s">
        <v>1381</v>
      </c>
      <c r="R17" s="74" t="s">
        <v>1389</v>
      </c>
      <c r="S17" s="74"/>
    </row>
    <row r="18" spans="1:19" ht="52.9" customHeight="1">
      <c r="A18" s="2">
        <v>13</v>
      </c>
      <c r="B18" s="107" t="s">
        <v>1372</v>
      </c>
      <c r="C18" s="80" t="s">
        <v>1396</v>
      </c>
      <c r="D18" s="85" t="s">
        <v>1374</v>
      </c>
      <c r="E18" s="41" t="s">
        <v>1033</v>
      </c>
      <c r="F18" s="41">
        <v>5.8</v>
      </c>
      <c r="G18" s="82" t="s">
        <v>1390</v>
      </c>
      <c r="H18" s="53" t="s">
        <v>1406</v>
      </c>
      <c r="I18" s="51" t="s">
        <v>1392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" customHeight="1">
      <c r="A19" s="2">
        <v>14</v>
      </c>
      <c r="B19" s="107" t="s">
        <v>1372</v>
      </c>
      <c r="C19" s="80" t="s">
        <v>1407</v>
      </c>
      <c r="D19" s="85" t="s">
        <v>1374</v>
      </c>
      <c r="E19" s="41" t="s">
        <v>1033</v>
      </c>
      <c r="F19" s="41">
        <v>1.1000000000000001</v>
      </c>
      <c r="G19" s="82" t="s">
        <v>1375</v>
      </c>
      <c r="H19" s="53" t="s">
        <v>1376</v>
      </c>
      <c r="I19" s="51" t="s">
        <v>1377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" customHeight="1">
      <c r="A20" s="2">
        <v>15</v>
      </c>
      <c r="B20" s="107" t="s">
        <v>1372</v>
      </c>
      <c r="C20" s="80" t="s">
        <v>1407</v>
      </c>
      <c r="D20" s="85" t="s">
        <v>1374</v>
      </c>
      <c r="E20" s="41" t="s">
        <v>1033</v>
      </c>
      <c r="F20" s="41">
        <v>3.2</v>
      </c>
      <c r="G20" s="82" t="s">
        <v>1393</v>
      </c>
      <c r="H20" s="53" t="s">
        <v>1394</v>
      </c>
      <c r="I20" s="51" t="s">
        <v>1408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" customHeight="1">
      <c r="A21" s="2">
        <v>16</v>
      </c>
      <c r="B21" s="107" t="s">
        <v>1372</v>
      </c>
      <c r="C21" s="80" t="s">
        <v>1407</v>
      </c>
      <c r="D21" s="85" t="s">
        <v>1374</v>
      </c>
      <c r="E21" s="41" t="s">
        <v>1033</v>
      </c>
      <c r="F21" s="41">
        <v>1.5</v>
      </c>
      <c r="G21" s="82" t="s">
        <v>1383</v>
      </c>
      <c r="H21" s="135" t="s">
        <v>1318</v>
      </c>
      <c r="I21" s="132" t="s">
        <v>1307</v>
      </c>
      <c r="J21" s="41">
        <v>3</v>
      </c>
      <c r="K21" s="41">
        <v>2</v>
      </c>
      <c r="L21" s="41">
        <f t="shared" si="0"/>
        <v>6</v>
      </c>
      <c r="M21" s="82" t="s">
        <v>1364</v>
      </c>
      <c r="N21" s="41">
        <v>2</v>
      </c>
      <c r="O21" s="41">
        <v>2</v>
      </c>
      <c r="P21" s="41">
        <v>4</v>
      </c>
      <c r="Q21" s="74" t="s">
        <v>1409</v>
      </c>
      <c r="R21" s="74" t="s">
        <v>1382</v>
      </c>
      <c r="S21" s="74"/>
    </row>
    <row r="22" spans="1:19" ht="52.9" customHeight="1">
      <c r="A22" s="2">
        <v>17</v>
      </c>
      <c r="B22" s="107" t="s">
        <v>1372</v>
      </c>
      <c r="C22" s="80" t="s">
        <v>1407</v>
      </c>
      <c r="D22" s="85" t="s">
        <v>1374</v>
      </c>
      <c r="E22" s="41" t="s">
        <v>1033</v>
      </c>
      <c r="F22" s="41">
        <v>2.1</v>
      </c>
      <c r="G22" s="82" t="s">
        <v>1386</v>
      </c>
      <c r="H22" s="135" t="s">
        <v>1320</v>
      </c>
      <c r="I22" s="132" t="s">
        <v>1388</v>
      </c>
      <c r="J22" s="41">
        <v>2</v>
      </c>
      <c r="K22" s="41">
        <v>4</v>
      </c>
      <c r="L22" s="41">
        <f t="shared" si="0"/>
        <v>8</v>
      </c>
      <c r="M22" s="82" t="s">
        <v>1365</v>
      </c>
      <c r="N22" s="41">
        <v>1</v>
      </c>
      <c r="O22" s="41">
        <v>3</v>
      </c>
      <c r="P22" s="41">
        <v>3</v>
      </c>
      <c r="Q22" s="74" t="s">
        <v>1409</v>
      </c>
      <c r="R22" s="74" t="s">
        <v>1389</v>
      </c>
      <c r="S22" s="74"/>
    </row>
    <row r="23" spans="1:19" ht="52.9" customHeight="1">
      <c r="A23" s="2">
        <v>18</v>
      </c>
      <c r="B23" s="107" t="s">
        <v>1372</v>
      </c>
      <c r="C23" s="80" t="s">
        <v>1407</v>
      </c>
      <c r="D23" s="85" t="s">
        <v>1374</v>
      </c>
      <c r="E23" s="41" t="s">
        <v>1033</v>
      </c>
      <c r="F23" s="41">
        <v>5.8</v>
      </c>
      <c r="G23" s="82" t="s">
        <v>1390</v>
      </c>
      <c r="H23" s="135" t="s">
        <v>1410</v>
      </c>
      <c r="I23" s="132" t="s">
        <v>1392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" customHeight="1">
      <c r="A24" s="2">
        <v>19</v>
      </c>
      <c r="B24" s="107" t="s">
        <v>1372</v>
      </c>
      <c r="C24" s="80" t="s">
        <v>1407</v>
      </c>
      <c r="D24" s="85" t="s">
        <v>1374</v>
      </c>
      <c r="E24" s="41" t="s">
        <v>1033</v>
      </c>
      <c r="F24" s="41">
        <v>6.3</v>
      </c>
      <c r="G24" s="82" t="s">
        <v>984</v>
      </c>
      <c r="H24" s="135" t="s">
        <v>1411</v>
      </c>
      <c r="I24" s="132" t="s">
        <v>1243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" customHeight="1">
      <c r="A25" s="2">
        <v>20</v>
      </c>
      <c r="B25" s="107" t="s">
        <v>1372</v>
      </c>
      <c r="C25" s="80" t="s">
        <v>1412</v>
      </c>
      <c r="D25" s="85" t="s">
        <v>1374</v>
      </c>
      <c r="E25" s="41" t="s">
        <v>1033</v>
      </c>
      <c r="F25" s="41">
        <v>3.3</v>
      </c>
      <c r="G25" s="82" t="s">
        <v>1413</v>
      </c>
      <c r="H25" s="135" t="s">
        <v>1414</v>
      </c>
      <c r="I25" s="132" t="s">
        <v>1415</v>
      </c>
      <c r="J25" s="41">
        <v>2</v>
      </c>
      <c r="K25" s="41">
        <v>4</v>
      </c>
      <c r="L25" s="41">
        <f t="shared" si="0"/>
        <v>8</v>
      </c>
      <c r="M25" s="82" t="s">
        <v>1371</v>
      </c>
      <c r="N25" s="41">
        <v>1</v>
      </c>
      <c r="O25" s="41">
        <v>4</v>
      </c>
      <c r="P25" s="41">
        <v>4</v>
      </c>
      <c r="Q25" s="74" t="s">
        <v>1381</v>
      </c>
      <c r="R25" s="74" t="s">
        <v>1382</v>
      </c>
      <c r="S25" s="74"/>
    </row>
    <row r="26" spans="1:19" ht="52.9" customHeight="1">
      <c r="A26" s="2">
        <v>21</v>
      </c>
      <c r="B26" s="107" t="s">
        <v>1372</v>
      </c>
      <c r="C26" s="80" t="s">
        <v>1412</v>
      </c>
      <c r="D26" s="85" t="s">
        <v>1374</v>
      </c>
      <c r="E26" s="41" t="s">
        <v>1033</v>
      </c>
      <c r="F26" s="41">
        <v>1.6</v>
      </c>
      <c r="G26" s="82" t="s">
        <v>1378</v>
      </c>
      <c r="H26" s="135" t="s">
        <v>1416</v>
      </c>
      <c r="I26" s="132" t="s">
        <v>1380</v>
      </c>
      <c r="J26" s="41">
        <v>2</v>
      </c>
      <c r="K26" s="41">
        <v>3</v>
      </c>
      <c r="L26" s="41">
        <f t="shared" si="0"/>
        <v>6</v>
      </c>
      <c r="M26" s="82" t="s">
        <v>1363</v>
      </c>
      <c r="N26" s="41">
        <v>2</v>
      </c>
      <c r="O26" s="41">
        <v>2</v>
      </c>
      <c r="P26" s="41">
        <v>4</v>
      </c>
      <c r="Q26" s="74" t="s">
        <v>1381</v>
      </c>
      <c r="R26" s="74" t="s">
        <v>1382</v>
      </c>
      <c r="S26" s="74"/>
    </row>
    <row r="27" spans="1:19" ht="52.9" customHeight="1">
      <c r="A27" s="2">
        <v>22</v>
      </c>
      <c r="B27" s="107" t="s">
        <v>1328</v>
      </c>
      <c r="C27" s="80" t="s">
        <v>1417</v>
      </c>
      <c r="D27" s="85" t="s">
        <v>1374</v>
      </c>
      <c r="E27" s="41" t="s">
        <v>1033</v>
      </c>
      <c r="F27" s="41">
        <v>1.6</v>
      </c>
      <c r="G27" s="82" t="s">
        <v>1378</v>
      </c>
      <c r="H27" s="135" t="s">
        <v>1418</v>
      </c>
      <c r="I27" s="132" t="s">
        <v>1380</v>
      </c>
      <c r="J27" s="41">
        <v>2</v>
      </c>
      <c r="K27" s="41">
        <v>3</v>
      </c>
      <c r="L27" s="41">
        <f t="shared" si="0"/>
        <v>6</v>
      </c>
      <c r="M27" s="82" t="s">
        <v>1363</v>
      </c>
      <c r="N27" s="41">
        <v>2</v>
      </c>
      <c r="O27" s="41">
        <v>2</v>
      </c>
      <c r="P27" s="41">
        <v>4</v>
      </c>
      <c r="Q27" s="74" t="s">
        <v>1381</v>
      </c>
      <c r="R27" s="74" t="s">
        <v>1389</v>
      </c>
      <c r="S27" s="74"/>
    </row>
    <row r="28" spans="1:19" ht="52.9" customHeight="1">
      <c r="A28" s="2">
        <v>23</v>
      </c>
      <c r="B28" s="107" t="s">
        <v>1328</v>
      </c>
      <c r="C28" s="80" t="s">
        <v>1417</v>
      </c>
      <c r="D28" s="85" t="s">
        <v>1374</v>
      </c>
      <c r="E28" s="41" t="s">
        <v>1033</v>
      </c>
      <c r="F28" s="41">
        <v>1.2</v>
      </c>
      <c r="G28" s="82" t="s">
        <v>1419</v>
      </c>
      <c r="H28" s="135" t="s">
        <v>1420</v>
      </c>
      <c r="I28" s="132" t="s">
        <v>1421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>
      <c r="A29" s="2">
        <v>24</v>
      </c>
      <c r="B29" s="107" t="s">
        <v>1328</v>
      </c>
      <c r="C29" s="80" t="s">
        <v>1417</v>
      </c>
      <c r="D29" s="85" t="s">
        <v>1374</v>
      </c>
      <c r="E29" s="41" t="s">
        <v>1033</v>
      </c>
      <c r="F29" s="41">
        <v>2.1</v>
      </c>
      <c r="G29" s="82" t="s">
        <v>1386</v>
      </c>
      <c r="H29" s="135" t="s">
        <v>1331</v>
      </c>
      <c r="I29" s="132" t="s">
        <v>1388</v>
      </c>
      <c r="J29" s="41">
        <v>2</v>
      </c>
      <c r="K29" s="41">
        <v>3</v>
      </c>
      <c r="L29" s="41">
        <f t="shared" si="0"/>
        <v>6</v>
      </c>
      <c r="M29" s="82" t="s">
        <v>1365</v>
      </c>
      <c r="N29" s="41">
        <v>1</v>
      </c>
      <c r="O29" s="41">
        <v>3</v>
      </c>
      <c r="P29" s="41">
        <v>3</v>
      </c>
      <c r="Q29" s="74" t="s">
        <v>1381</v>
      </c>
      <c r="R29" s="74" t="s">
        <v>1389</v>
      </c>
      <c r="S29" s="74"/>
    </row>
    <row r="30" spans="1:19" ht="52.5" customHeight="1">
      <c r="A30" s="2">
        <v>25</v>
      </c>
      <c r="B30" s="107" t="s">
        <v>1328</v>
      </c>
      <c r="C30" s="80" t="s">
        <v>1417</v>
      </c>
      <c r="D30" s="85" t="s">
        <v>1374</v>
      </c>
      <c r="E30" s="41" t="s">
        <v>1033</v>
      </c>
      <c r="F30" s="41">
        <v>2.1</v>
      </c>
      <c r="G30" s="82" t="s">
        <v>1386</v>
      </c>
      <c r="H30" s="135" t="s">
        <v>1332</v>
      </c>
      <c r="I30" s="132" t="s">
        <v>1388</v>
      </c>
      <c r="J30" s="41">
        <v>2</v>
      </c>
      <c r="K30" s="41">
        <v>3</v>
      </c>
      <c r="L30" s="41">
        <f t="shared" si="0"/>
        <v>6</v>
      </c>
      <c r="M30" s="82" t="s">
        <v>1370</v>
      </c>
      <c r="N30" s="41">
        <v>1</v>
      </c>
      <c r="O30" s="41">
        <v>3</v>
      </c>
      <c r="P30" s="41">
        <v>3</v>
      </c>
      <c r="Q30" s="74" t="s">
        <v>1381</v>
      </c>
      <c r="R30" s="74" t="s">
        <v>1389</v>
      </c>
      <c r="S30" s="74"/>
    </row>
    <row r="31" spans="1:19" ht="67.5" customHeight="1">
      <c r="A31" s="2">
        <v>26</v>
      </c>
      <c r="B31" s="107" t="s">
        <v>1328</v>
      </c>
      <c r="C31" s="80" t="s">
        <v>1417</v>
      </c>
      <c r="D31" s="85" t="s">
        <v>1374</v>
      </c>
      <c r="E31" s="41" t="s">
        <v>1033</v>
      </c>
      <c r="F31" s="41">
        <v>2.1</v>
      </c>
      <c r="G31" s="82" t="s">
        <v>1386</v>
      </c>
      <c r="H31" s="135" t="s">
        <v>1334</v>
      </c>
      <c r="I31" s="132" t="s">
        <v>1388</v>
      </c>
      <c r="J31" s="41">
        <v>2</v>
      </c>
      <c r="K31" s="41">
        <v>4</v>
      </c>
      <c r="L31" s="41">
        <f t="shared" si="0"/>
        <v>8</v>
      </c>
      <c r="M31" s="82" t="s">
        <v>1365</v>
      </c>
      <c r="N31" s="41">
        <v>1</v>
      </c>
      <c r="O31" s="41">
        <v>3</v>
      </c>
      <c r="P31" s="41">
        <v>3</v>
      </c>
      <c r="Q31" s="74" t="s">
        <v>1381</v>
      </c>
      <c r="R31" s="74" t="s">
        <v>1389</v>
      </c>
      <c r="S31" s="74"/>
    </row>
    <row r="32" spans="1:19" ht="52.9" customHeight="1">
      <c r="A32" s="2">
        <v>27</v>
      </c>
      <c r="B32" s="107" t="s">
        <v>1328</v>
      </c>
      <c r="C32" s="80" t="s">
        <v>1417</v>
      </c>
      <c r="D32" s="85" t="s">
        <v>1374</v>
      </c>
      <c r="E32" s="41" t="s">
        <v>1033</v>
      </c>
      <c r="F32" s="41">
        <v>5.8</v>
      </c>
      <c r="G32" s="82" t="s">
        <v>1422</v>
      </c>
      <c r="H32" s="135" t="s">
        <v>1423</v>
      </c>
      <c r="I32" s="132" t="s">
        <v>1424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" customHeight="1">
      <c r="A33" s="2">
        <v>28</v>
      </c>
      <c r="B33" s="107" t="s">
        <v>1328</v>
      </c>
      <c r="C33" s="80" t="s">
        <v>1417</v>
      </c>
      <c r="D33" s="85" t="s">
        <v>1374</v>
      </c>
      <c r="E33" s="41" t="s">
        <v>1033</v>
      </c>
      <c r="F33" s="41">
        <v>5.8</v>
      </c>
      <c r="G33" s="82" t="s">
        <v>1400</v>
      </c>
      <c r="H33" s="135" t="s">
        <v>1425</v>
      </c>
      <c r="I33" s="132" t="s">
        <v>1426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" customHeight="1">
      <c r="A34" s="2">
        <v>29</v>
      </c>
      <c r="B34" s="107" t="s">
        <v>1328</v>
      </c>
      <c r="C34" s="80" t="s">
        <v>1417</v>
      </c>
      <c r="D34" s="85" t="s">
        <v>1374</v>
      </c>
      <c r="E34" s="41" t="s">
        <v>1033</v>
      </c>
      <c r="F34" s="41">
        <v>2.1</v>
      </c>
      <c r="G34" s="82" t="s">
        <v>1386</v>
      </c>
      <c r="H34" s="135" t="s">
        <v>1427</v>
      </c>
      <c r="I34" s="132" t="s">
        <v>1428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>
      <c r="A35" s="2">
        <v>30</v>
      </c>
      <c r="B35" s="107" t="s">
        <v>1335</v>
      </c>
      <c r="C35" s="80" t="s">
        <v>1429</v>
      </c>
      <c r="D35" s="85" t="s">
        <v>1374</v>
      </c>
      <c r="E35" s="41" t="s">
        <v>1033</v>
      </c>
      <c r="F35" s="41">
        <v>1.3</v>
      </c>
      <c r="G35" s="82" t="s">
        <v>1430</v>
      </c>
      <c r="H35" s="135" t="s">
        <v>1338</v>
      </c>
      <c r="I35" s="132" t="s">
        <v>1431</v>
      </c>
      <c r="J35" s="41">
        <v>2</v>
      </c>
      <c r="K35" s="41">
        <v>3</v>
      </c>
      <c r="L35" s="41">
        <f t="shared" si="0"/>
        <v>6</v>
      </c>
      <c r="M35" s="82" t="s">
        <v>1369</v>
      </c>
      <c r="N35" s="41">
        <v>1</v>
      </c>
      <c r="O35" s="41">
        <v>3</v>
      </c>
      <c r="P35" s="41">
        <v>3</v>
      </c>
      <c r="Q35" s="74" t="s">
        <v>1381</v>
      </c>
      <c r="R35" s="74" t="s">
        <v>1382</v>
      </c>
      <c r="S35" s="74"/>
    </row>
    <row r="36" spans="1:19" ht="52.9" customHeight="1">
      <c r="A36" s="2">
        <v>31</v>
      </c>
      <c r="B36" s="107" t="s">
        <v>1335</v>
      </c>
      <c r="C36" s="80" t="s">
        <v>1429</v>
      </c>
      <c r="D36" s="85" t="s">
        <v>1374</v>
      </c>
      <c r="E36" s="41" t="s">
        <v>1033</v>
      </c>
      <c r="F36" s="41">
        <v>1.6</v>
      </c>
      <c r="G36" s="82" t="s">
        <v>1378</v>
      </c>
      <c r="H36" s="135" t="s">
        <v>1341</v>
      </c>
      <c r="I36" s="132" t="s">
        <v>1432</v>
      </c>
      <c r="J36" s="41">
        <v>2</v>
      </c>
      <c r="K36" s="41">
        <v>4</v>
      </c>
      <c r="L36" s="41">
        <f t="shared" si="0"/>
        <v>8</v>
      </c>
      <c r="M36" s="82" t="s">
        <v>1363</v>
      </c>
      <c r="N36" s="41">
        <v>1</v>
      </c>
      <c r="O36" s="41">
        <v>3</v>
      </c>
      <c r="P36" s="41">
        <v>3</v>
      </c>
      <c r="Q36" s="74" t="s">
        <v>1381</v>
      </c>
      <c r="R36" s="74" t="s">
        <v>1382</v>
      </c>
      <c r="S36" s="74"/>
    </row>
    <row r="37" spans="1:19" ht="73.5" customHeight="1">
      <c r="A37" s="2">
        <v>32</v>
      </c>
      <c r="B37" s="107" t="s">
        <v>1335</v>
      </c>
      <c r="C37" s="80" t="s">
        <v>1429</v>
      </c>
      <c r="D37" s="85" t="s">
        <v>1374</v>
      </c>
      <c r="E37" s="41" t="s">
        <v>1033</v>
      </c>
      <c r="F37" s="41">
        <v>2.1</v>
      </c>
      <c r="G37" s="81" t="s">
        <v>1386</v>
      </c>
      <c r="H37" s="135" t="s">
        <v>1343</v>
      </c>
      <c r="I37" s="132" t="s">
        <v>1388</v>
      </c>
      <c r="J37" s="41">
        <v>2</v>
      </c>
      <c r="K37" s="41">
        <v>4</v>
      </c>
      <c r="L37" s="41">
        <f t="shared" si="0"/>
        <v>8</v>
      </c>
      <c r="M37" s="81" t="s">
        <v>1365</v>
      </c>
      <c r="N37" s="41">
        <v>1</v>
      </c>
      <c r="O37" s="41">
        <v>3</v>
      </c>
      <c r="P37" s="41">
        <v>3</v>
      </c>
      <c r="Q37" s="74" t="s">
        <v>1381</v>
      </c>
      <c r="R37" s="74" t="s">
        <v>1389</v>
      </c>
      <c r="S37" s="74"/>
    </row>
    <row r="38" spans="1:19" ht="67.5" customHeight="1">
      <c r="A38" s="2">
        <v>33</v>
      </c>
      <c r="B38" s="107" t="s">
        <v>1335</v>
      </c>
      <c r="C38" s="80" t="s">
        <v>1429</v>
      </c>
      <c r="D38" s="85" t="s">
        <v>1374</v>
      </c>
      <c r="E38" s="41" t="s">
        <v>1033</v>
      </c>
      <c r="F38" s="41">
        <v>3.2</v>
      </c>
      <c r="G38" s="81" t="s">
        <v>1433</v>
      </c>
      <c r="H38" s="135" t="s">
        <v>1345</v>
      </c>
      <c r="I38" s="132" t="s">
        <v>1431</v>
      </c>
      <c r="J38" s="41">
        <v>2</v>
      </c>
      <c r="K38" s="41">
        <v>3</v>
      </c>
      <c r="L38" s="41">
        <f t="shared" si="0"/>
        <v>6</v>
      </c>
      <c r="M38" s="81" t="s">
        <v>1368</v>
      </c>
      <c r="N38" s="41">
        <v>1</v>
      </c>
      <c r="O38" s="41">
        <v>2</v>
      </c>
      <c r="P38" s="41">
        <v>2</v>
      </c>
      <c r="Q38" s="74" t="s">
        <v>1381</v>
      </c>
      <c r="R38" s="74" t="s">
        <v>1382</v>
      </c>
      <c r="S38" s="74"/>
    </row>
    <row r="39" spans="1:19" ht="52.9" customHeight="1">
      <c r="A39" s="2">
        <v>34</v>
      </c>
      <c r="B39" s="107" t="s">
        <v>1335</v>
      </c>
      <c r="C39" s="80" t="s">
        <v>1434</v>
      </c>
      <c r="D39" s="85" t="s">
        <v>1374</v>
      </c>
      <c r="E39" s="41" t="s">
        <v>1033</v>
      </c>
      <c r="F39" s="41">
        <v>1.3</v>
      </c>
      <c r="G39" s="81" t="s">
        <v>1435</v>
      </c>
      <c r="H39" s="135" t="s">
        <v>1350</v>
      </c>
      <c r="I39" s="132" t="s">
        <v>1436</v>
      </c>
      <c r="J39" s="41">
        <v>2</v>
      </c>
      <c r="K39" s="41">
        <v>4</v>
      </c>
      <c r="L39" s="41">
        <f t="shared" si="0"/>
        <v>8</v>
      </c>
      <c r="M39" s="81" t="s">
        <v>1367</v>
      </c>
      <c r="N39" s="41">
        <v>1</v>
      </c>
      <c r="O39" s="41">
        <v>3</v>
      </c>
      <c r="P39" s="41">
        <v>3</v>
      </c>
      <c r="Q39" s="74" t="s">
        <v>1381</v>
      </c>
      <c r="R39" s="74" t="s">
        <v>1382</v>
      </c>
      <c r="S39" s="74"/>
    </row>
    <row r="40" spans="1:19" ht="52.9" customHeight="1">
      <c r="A40" s="2">
        <v>35</v>
      </c>
      <c r="B40" s="107" t="s">
        <v>1335</v>
      </c>
      <c r="C40" s="80" t="s">
        <v>1434</v>
      </c>
      <c r="D40" s="85" t="s">
        <v>1374</v>
      </c>
      <c r="E40" s="41" t="s">
        <v>1033</v>
      </c>
      <c r="F40" s="41">
        <v>4.0999999999999996</v>
      </c>
      <c r="G40" s="81" t="s">
        <v>1433</v>
      </c>
      <c r="H40" s="135" t="s">
        <v>1353</v>
      </c>
      <c r="I40" s="132" t="s">
        <v>1437</v>
      </c>
      <c r="J40" s="41">
        <v>2</v>
      </c>
      <c r="K40" s="41">
        <v>3</v>
      </c>
      <c r="L40" s="41">
        <f t="shared" si="0"/>
        <v>6</v>
      </c>
      <c r="M40" s="81" t="s">
        <v>1367</v>
      </c>
      <c r="N40" s="41">
        <v>1</v>
      </c>
      <c r="O40" s="41">
        <v>3</v>
      </c>
      <c r="P40" s="41">
        <v>3</v>
      </c>
      <c r="Q40" s="74" t="s">
        <v>1381</v>
      </c>
      <c r="R40" s="74" t="s">
        <v>1382</v>
      </c>
      <c r="S40" s="74"/>
    </row>
    <row r="41" spans="1:19" ht="52.9" customHeight="1">
      <c r="A41" s="2">
        <v>36</v>
      </c>
      <c r="B41" s="107" t="s">
        <v>1335</v>
      </c>
      <c r="C41" s="80" t="s">
        <v>1434</v>
      </c>
      <c r="D41" s="85" t="s">
        <v>1374</v>
      </c>
      <c r="E41" s="41" t="s">
        <v>1033</v>
      </c>
      <c r="F41" s="41">
        <v>4.2</v>
      </c>
      <c r="G41" s="81" t="s">
        <v>1433</v>
      </c>
      <c r="H41" s="135" t="s">
        <v>1356</v>
      </c>
      <c r="I41" s="132" t="s">
        <v>1438</v>
      </c>
      <c r="J41" s="41">
        <v>2</v>
      </c>
      <c r="K41" s="41">
        <v>3</v>
      </c>
      <c r="L41" s="41">
        <f t="shared" si="0"/>
        <v>6</v>
      </c>
      <c r="M41" s="81" t="s">
        <v>1366</v>
      </c>
      <c r="N41" s="41">
        <v>1</v>
      </c>
      <c r="O41" s="41">
        <v>3</v>
      </c>
      <c r="P41" s="41">
        <v>3</v>
      </c>
      <c r="Q41" s="74" t="s">
        <v>1381</v>
      </c>
      <c r="R41" s="74" t="s">
        <v>1382</v>
      </c>
      <c r="S41" s="74"/>
    </row>
    <row r="42" spans="1:19" ht="52.9" customHeight="1">
      <c r="A42" s="2">
        <v>37</v>
      </c>
      <c r="B42" s="107" t="s">
        <v>1335</v>
      </c>
      <c r="C42" s="80" t="s">
        <v>1439</v>
      </c>
      <c r="D42" s="85" t="s">
        <v>1374</v>
      </c>
      <c r="E42" s="41" t="s">
        <v>1033</v>
      </c>
      <c r="F42" s="41">
        <v>1.3</v>
      </c>
      <c r="G42" s="81" t="s">
        <v>1430</v>
      </c>
      <c r="H42" s="132" t="s">
        <v>1440</v>
      </c>
      <c r="I42" s="132" t="s">
        <v>1441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" customHeight="1">
      <c r="A43" s="2">
        <v>38</v>
      </c>
      <c r="B43" s="107" t="s">
        <v>1335</v>
      </c>
      <c r="C43" s="80" t="s">
        <v>1439</v>
      </c>
      <c r="D43" s="85" t="s">
        <v>1374</v>
      </c>
      <c r="E43" s="41" t="s">
        <v>1033</v>
      </c>
      <c r="F43" s="41">
        <v>1.5</v>
      </c>
      <c r="G43" s="81" t="s">
        <v>1383</v>
      </c>
      <c r="H43" s="132" t="s">
        <v>1442</v>
      </c>
      <c r="I43" s="132" t="s">
        <v>1443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" customHeight="1">
      <c r="A44" s="2">
        <v>39</v>
      </c>
      <c r="B44" s="107" t="s">
        <v>1335</v>
      </c>
      <c r="C44" s="80" t="s">
        <v>1439</v>
      </c>
      <c r="D44" s="85" t="s">
        <v>1374</v>
      </c>
      <c r="E44" s="41" t="s">
        <v>1033</v>
      </c>
      <c r="F44" s="41">
        <v>1.3</v>
      </c>
      <c r="G44" s="81" t="s">
        <v>1444</v>
      </c>
      <c r="H44" s="51" t="s">
        <v>1445</v>
      </c>
      <c r="I44" s="51" t="s">
        <v>1446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" customHeight="1">
      <c r="A45" s="2">
        <v>40</v>
      </c>
      <c r="B45" s="107" t="s">
        <v>1359</v>
      </c>
      <c r="C45" s="80" t="s">
        <v>1447</v>
      </c>
      <c r="D45" s="41" t="s">
        <v>1374</v>
      </c>
      <c r="E45" s="41" t="s">
        <v>1033</v>
      </c>
      <c r="F45" s="2">
        <v>1.6</v>
      </c>
      <c r="G45" s="92" t="s">
        <v>1378</v>
      </c>
      <c r="H45" s="93" t="s">
        <v>1448</v>
      </c>
      <c r="I45" s="93" t="s">
        <v>1431</v>
      </c>
      <c r="J45" s="2">
        <v>2</v>
      </c>
      <c r="K45" s="41">
        <v>3</v>
      </c>
      <c r="L45" s="41">
        <f t="shared" si="0"/>
        <v>6</v>
      </c>
      <c r="M45" s="81" t="s">
        <v>1363</v>
      </c>
      <c r="N45" s="41">
        <v>1</v>
      </c>
      <c r="O45" s="41">
        <v>2</v>
      </c>
      <c r="P45" s="41">
        <v>2</v>
      </c>
      <c r="Q45" s="74" t="s">
        <v>1381</v>
      </c>
      <c r="R45" s="74" t="s">
        <v>1382</v>
      </c>
      <c r="S45" s="74"/>
    </row>
    <row r="46" spans="1:19" ht="52.9" customHeight="1">
      <c r="A46" s="2">
        <v>41</v>
      </c>
      <c r="B46" s="107" t="s">
        <v>1359</v>
      </c>
      <c r="C46" s="80" t="s">
        <v>1447</v>
      </c>
      <c r="D46" s="41" t="s">
        <v>1374</v>
      </c>
      <c r="E46" s="41" t="s">
        <v>1033</v>
      </c>
      <c r="F46" s="41">
        <v>1.2</v>
      </c>
      <c r="G46" s="81" t="s">
        <v>1419</v>
      </c>
      <c r="H46" s="51" t="s">
        <v>1449</v>
      </c>
      <c r="I46" s="51" t="s">
        <v>1408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15" customHeight="1">
      <c r="A47" s="544" t="s">
        <v>184</v>
      </c>
      <c r="B47" s="544"/>
      <c r="C47" s="544"/>
      <c r="D47" s="458" t="s">
        <v>185</v>
      </c>
      <c r="E47" s="459"/>
      <c r="F47" s="460"/>
      <c r="G47" s="461"/>
      <c r="H47" s="461"/>
      <c r="I47" s="461"/>
      <c r="J47" s="461"/>
      <c r="K47" s="461"/>
      <c r="L47" s="461"/>
      <c r="M47" s="462"/>
      <c r="N47" s="48" t="s">
        <v>186</v>
      </c>
      <c r="O47" s="49"/>
      <c r="P47" s="49"/>
      <c r="Q47" s="49"/>
      <c r="R47" s="49"/>
      <c r="S47" s="50"/>
    </row>
    <row r="48" spans="1:19" ht="25.15" customHeight="1">
      <c r="A48" s="544"/>
      <c r="B48" s="544"/>
      <c r="C48" s="544"/>
      <c r="D48" s="458" t="s">
        <v>187</v>
      </c>
      <c r="E48" s="459"/>
      <c r="F48" s="460"/>
      <c r="G48" s="461"/>
      <c r="H48" s="461"/>
      <c r="I48" s="461"/>
      <c r="J48" s="461"/>
      <c r="K48" s="461"/>
      <c r="L48" s="461"/>
      <c r="M48" s="462"/>
      <c r="N48" s="48" t="s">
        <v>186</v>
      </c>
      <c r="O48" s="49"/>
      <c r="P48" s="49"/>
      <c r="Q48" s="49"/>
      <c r="R48" s="49"/>
      <c r="S48" s="50"/>
    </row>
    <row r="49" spans="1:19" ht="25.15" customHeight="1">
      <c r="A49" s="544"/>
      <c r="B49" s="544"/>
      <c r="C49" s="544"/>
      <c r="D49" s="458" t="s">
        <v>129</v>
      </c>
      <c r="E49" s="459"/>
      <c r="F49" s="460"/>
      <c r="G49" s="461"/>
      <c r="H49" s="461"/>
      <c r="I49" s="461"/>
      <c r="J49" s="461"/>
      <c r="K49" s="461"/>
      <c r="L49" s="461"/>
      <c r="M49" s="462"/>
      <c r="N49" s="48" t="s">
        <v>186</v>
      </c>
      <c r="O49" s="49"/>
      <c r="P49" s="49"/>
      <c r="Q49" s="49"/>
      <c r="R49" s="49"/>
      <c r="S49" s="50"/>
    </row>
    <row r="50" spans="1:19" ht="25.15" customHeight="1">
      <c r="A50" s="544"/>
      <c r="B50" s="544"/>
      <c r="C50" s="544"/>
      <c r="D50" s="458" t="s">
        <v>188</v>
      </c>
      <c r="E50" s="459"/>
      <c r="F50" s="460"/>
      <c r="G50" s="461"/>
      <c r="H50" s="461"/>
      <c r="I50" s="461"/>
      <c r="J50" s="461"/>
      <c r="K50" s="461"/>
      <c r="L50" s="461"/>
      <c r="M50" s="462"/>
      <c r="N50" s="48" t="s">
        <v>186</v>
      </c>
      <c r="O50" s="49"/>
      <c r="P50" s="49"/>
      <c r="Q50" s="49"/>
      <c r="R50" s="49"/>
      <c r="S50" s="50"/>
    </row>
    <row r="51" spans="1:19" ht="25.15" customHeight="1">
      <c r="A51" s="544"/>
      <c r="B51" s="544"/>
      <c r="C51" s="544"/>
      <c r="D51" s="458" t="s">
        <v>189</v>
      </c>
      <c r="E51" s="459"/>
      <c r="F51" s="460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42</vt:i4>
      </vt:variant>
    </vt:vector>
  </HeadingPairs>
  <TitlesOfParts>
    <vt:vector size="42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전체공사일정표(최초)</vt:lpstr>
      <vt:lpstr>5.위험성평가표(1차수정)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이재기</vt:lpstr>
      <vt:lpstr>LIFTER</vt:lpstr>
      <vt:lpstr>CV(컨베이어)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이용규(물류PM4팀/부장/-)</cp:lastModifiedBy>
  <cp:lastPrinted>2021-11-30T00:32:52Z</cp:lastPrinted>
  <dcterms:created xsi:type="dcterms:W3CDTF">2016-01-18T02:47:57Z</dcterms:created>
  <dcterms:modified xsi:type="dcterms:W3CDTF">2023-01-31T01:33:57Z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